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M:\BZ_Rag_Bilanci\BILANCIO PREVENTIVO\Prev. 2018-2019-2020\"/>
    </mc:Choice>
  </mc:AlternateContent>
  <bookViews>
    <workbookView xWindow="0" yWindow="0" windowWidth="25200" windowHeight="11325" tabRatio="859"/>
  </bookViews>
  <sheets>
    <sheet name="pdc2018" sheetId="12" r:id="rId1"/>
    <sheet name="CE statale" sheetId="10" r:id="rId2"/>
    <sheet name="G.u.V.Rechnung Staat" sheetId="11" r:id="rId3"/>
    <sheet name="Anlage A10 - Finanzierungsübers" sheetId="8" r:id="rId4"/>
    <sheet name="Allegato 1) dbase" sheetId="4" r:id="rId5"/>
  </sheets>
  <externalReferences>
    <externalReference r:id="rId6"/>
    <externalReference r:id="rId7"/>
  </externalReferences>
  <definedNames>
    <definedName name="_DAT1">'[1]Kapitel laufendeFinanzierung SB'!#REF!</definedName>
    <definedName name="_DAT10">'[1]Kapitel laufendeFinanzierung SB'!#REF!</definedName>
    <definedName name="_DAT11">'[1]Kapitel laufendeFinanzierung SB'!#REF!</definedName>
    <definedName name="_DAT12">'[1]Kapitel laufendeFinanzierung SB'!#REF!</definedName>
    <definedName name="_DAT13">'[1]Kapitel laufendeFinanzierung SB'!#REF!</definedName>
    <definedName name="_DAT14">'[1]Kapitel laufendeFinanzierung SB'!#REF!</definedName>
    <definedName name="_DAT15">'[1]Kapitel laufendeFinanzierung SB'!#REF!</definedName>
    <definedName name="_DAT16">'[1]Kapitel laufendeFinanzierung SB'!#REF!</definedName>
    <definedName name="_DAT17">'[1]Kapitel laufendeFinanzierung SB'!#REF!</definedName>
    <definedName name="_DAT18">'[1]Kapitel laufendeFinanzierung SB'!#REF!</definedName>
    <definedName name="_DAT19">'[1]Kapitel laufendeFinanzierung SB'!#REF!</definedName>
    <definedName name="_DAT2">'[1]Kapitel laufendeFinanzierung SB'!#REF!</definedName>
    <definedName name="_DAT20">'[1]Kapitel laufendeFinanzierung SB'!#REF!</definedName>
    <definedName name="_DAT21">'[1]Kapitel laufendeFinanzierung SB'!#REF!</definedName>
    <definedName name="_DAT3">'[1]Kapitel laufendeFinanzierung SB'!#REF!</definedName>
    <definedName name="_DAT4">'[1]Kapitel laufendeFinanzierung SB'!#REF!</definedName>
    <definedName name="_DAT5">'[1]Kapitel laufendeFinanzierung SB'!#REF!</definedName>
    <definedName name="_DAT6">'[1]Kapitel laufendeFinanzierung SB'!#REF!</definedName>
    <definedName name="_DAT7">'[1]Kapitel laufendeFinanzierung SB'!#REF!</definedName>
    <definedName name="_DAT8">'[1]Kapitel laufendeFinanzierung SB'!#REF!</definedName>
    <definedName name="_DAT9">'[1]Kapitel laufendeFinanzierung SB'!#REF!</definedName>
    <definedName name="_xlnm._FilterDatabase" localSheetId="0" hidden="1">'pdc2018'!$A$4:$W$1019</definedName>
    <definedName name="_xlnm.Print_Area" localSheetId="4">'Allegato 1) dbase'!$C$1:$K$43</definedName>
    <definedName name="_xlnm.Print_Area" localSheetId="1">'CE statale'!$B$1:$N$121</definedName>
    <definedName name="_xlnm.Print_Area" localSheetId="2">'G.u.V.Rechnung Staat'!$B$1:$N$121</definedName>
    <definedName name="_xlnm.Print_Area" localSheetId="0">'pdc2018'!$B$1:$Y$1024</definedName>
    <definedName name="_xlnm.Criteria">#REF!</definedName>
    <definedName name="_xlnm.Database">#REF!</definedName>
    <definedName name="Economico__distretto" localSheetId="3">#REF!</definedName>
    <definedName name="Economico__distretto" localSheetId="1">#REF!</definedName>
    <definedName name="Economico__distretto">#REF!</definedName>
    <definedName name="Economico_classe" localSheetId="3">#REF!</definedName>
    <definedName name="Economico_classe" localSheetId="1">#REF!</definedName>
    <definedName name="Economico_classe">#REF!</definedName>
    <definedName name="Economico_contabilita" localSheetId="3">#REF!</definedName>
    <definedName name="Economico_contabilita" localSheetId="1">#REF!</definedName>
    <definedName name="Economico_contabilita">#REF!</definedName>
    <definedName name="Economico_descrizione" localSheetId="3">#REF!</definedName>
    <definedName name="Economico_descrizione" localSheetId="1">#REF!</definedName>
    <definedName name="Economico_descrizione">#REF!</definedName>
    <definedName name="Economico_elaboratoil" localSheetId="3">#REF!</definedName>
    <definedName name="Economico_elaboratoil" localSheetId="1">#REF!</definedName>
    <definedName name="Economico_elaboratoil">#REF!</definedName>
    <definedName name="Economico_istituto" localSheetId="3">#REF!</definedName>
    <definedName name="Economico_istituto" localSheetId="1">#REF!</definedName>
    <definedName name="Economico_istituto">#REF!</definedName>
    <definedName name="Economico_periodo" localSheetId="3">#REF!</definedName>
    <definedName name="Economico_periodo" localSheetId="1">#REF!</definedName>
    <definedName name="Economico_periodo">#REF!</definedName>
    <definedName name="Economico_tipo" localSheetId="3">#REF!</definedName>
    <definedName name="Economico_tipo" localSheetId="1">#REF!</definedName>
    <definedName name="Economico_tipo">#REF!</definedName>
    <definedName name="Economico_tipocont" localSheetId="3">#REF!</definedName>
    <definedName name="Economico_tipocont" localSheetId="1">#REF!</definedName>
    <definedName name="Economico_tipocont">#REF!</definedName>
    <definedName name="_xlnm.Extract">#REF!</definedName>
    <definedName name="Excel_BuiltIn_Criteria">#REF!</definedName>
    <definedName name="Excel_BuiltIn_Database">#REF!</definedName>
    <definedName name="Excel_BuiltIn_Extract">#REF!</definedName>
    <definedName name="finanziario">#REF!</definedName>
    <definedName name="Finanziario_descrizione" localSheetId="3">#REF!</definedName>
    <definedName name="Finanziario_descrizione" localSheetId="1">#REF!</definedName>
    <definedName name="Finanziario_descrizione">#REF!</definedName>
    <definedName name="Finanziario_elaboratoil" localSheetId="3">#REF!</definedName>
    <definedName name="Finanziario_elaboratoil" localSheetId="1">#REF!</definedName>
    <definedName name="Finanziario_elaboratoil">#REF!</definedName>
    <definedName name="TEST1">'[1]Kapitel laufendeFinanzierung SB'!#REF!</definedName>
    <definedName name="TESTHKEY">'[1]Kapitel laufendeFinanzierung SB'!#REF!</definedName>
    <definedName name="TESTKEYS">'[1]Kapitel laufendeFinanzierung SB'!#REF!</definedName>
    <definedName name="TESTVKEY">'[1]Kapitel laufendeFinanzierung SB'!#REF!</definedName>
    <definedName name="_xlnm.Print_Titles" localSheetId="1">'CE statale'!$7:$8</definedName>
    <definedName name="_xlnm.Print_Titles" localSheetId="2">'G.u.V.Rechnung Staat'!$7:$8</definedName>
    <definedName name="_xlnm.Print_Titles" localSheetId="0">'pdc2018'!$1:$3</definedName>
  </definedNames>
  <calcPr calcId="171027"/>
</workbook>
</file>

<file path=xl/calcChain.xml><?xml version="1.0" encoding="utf-8"?>
<calcChain xmlns="http://schemas.openxmlformats.org/spreadsheetml/2006/main">
  <c r="N87" i="10" l="1"/>
  <c r="S1019" i="12" l="1"/>
  <c r="R1019" i="12"/>
  <c r="Q1019" i="12"/>
  <c r="P1019" i="12"/>
  <c r="O1019" i="12"/>
  <c r="N1019" i="12"/>
  <c r="S1018" i="12"/>
  <c r="R1018" i="12"/>
  <c r="Q1018" i="12"/>
  <c r="W1018" i="12" s="1"/>
  <c r="P1018" i="12"/>
  <c r="U1018" i="12" s="1"/>
  <c r="O1018" i="12"/>
  <c r="N1018" i="12"/>
  <c r="S1017" i="12"/>
  <c r="R1017" i="12"/>
  <c r="Q1017" i="12"/>
  <c r="P1017" i="12"/>
  <c r="O1017" i="12"/>
  <c r="N1017" i="12"/>
  <c r="S1016" i="12"/>
  <c r="R1016" i="12"/>
  <c r="Q1016" i="12"/>
  <c r="W1016" i="12" s="1"/>
  <c r="P1016" i="12"/>
  <c r="U1016" i="12" s="1"/>
  <c r="O1016" i="12"/>
  <c r="N1016" i="12"/>
  <c r="S1015" i="12"/>
  <c r="R1015" i="12"/>
  <c r="X1015" i="12" s="1"/>
  <c r="Y1015" i="12" s="1"/>
  <c r="Q1015" i="12"/>
  <c r="V1015" i="12" s="1"/>
  <c r="W1015" i="12" s="1"/>
  <c r="P1015" i="12"/>
  <c r="O1015" i="12"/>
  <c r="N1015" i="12"/>
  <c r="S1014" i="12"/>
  <c r="R1014" i="12"/>
  <c r="Q1014" i="12"/>
  <c r="W1014" i="12" s="1"/>
  <c r="P1014" i="12"/>
  <c r="U1014" i="12" s="1"/>
  <c r="O1014" i="12"/>
  <c r="N1014" i="12"/>
  <c r="S1013" i="12"/>
  <c r="R1013" i="12"/>
  <c r="Q1013" i="12"/>
  <c r="P1013" i="12"/>
  <c r="O1013" i="12"/>
  <c r="N1013" i="12"/>
  <c r="S1012" i="12"/>
  <c r="R1012" i="12"/>
  <c r="Q1012" i="12"/>
  <c r="W1012" i="12" s="1"/>
  <c r="P1012" i="12"/>
  <c r="U1012" i="12" s="1"/>
  <c r="O1012" i="12"/>
  <c r="N1012" i="12"/>
  <c r="S1011" i="12"/>
  <c r="R1011" i="12"/>
  <c r="Q1011" i="12"/>
  <c r="P1011" i="12"/>
  <c r="O1011" i="12"/>
  <c r="N1011" i="12"/>
  <c r="S1010" i="12"/>
  <c r="R1010" i="12"/>
  <c r="Q1010" i="12"/>
  <c r="W1010" i="12" s="1"/>
  <c r="P1010" i="12"/>
  <c r="U1010" i="12" s="1"/>
  <c r="O1010" i="12"/>
  <c r="N1010" i="12"/>
  <c r="W1009" i="12"/>
  <c r="V1009" i="12"/>
  <c r="S1009" i="12"/>
  <c r="R1009" i="12"/>
  <c r="Y1009" i="12" s="1"/>
  <c r="Q1009" i="12"/>
  <c r="P1009" i="12"/>
  <c r="O1009" i="12"/>
  <c r="N1009" i="12"/>
  <c r="U1008" i="12"/>
  <c r="T1008" i="12"/>
  <c r="S1008" i="12"/>
  <c r="R1008" i="12"/>
  <c r="Q1008" i="12"/>
  <c r="W1008" i="12" s="1"/>
  <c r="P1008" i="12"/>
  <c r="O1008" i="12"/>
  <c r="N1008" i="12"/>
  <c r="X1007" i="12"/>
  <c r="Y1007" i="12" s="1"/>
  <c r="W1007" i="12"/>
  <c r="V1007" i="12"/>
  <c r="S1007" i="12"/>
  <c r="R1007" i="12"/>
  <c r="Q1007" i="12"/>
  <c r="P1007" i="12"/>
  <c r="O1007" i="12"/>
  <c r="N1007" i="12"/>
  <c r="U1006" i="12"/>
  <c r="T1006" i="12"/>
  <c r="S1006" i="12"/>
  <c r="R1006" i="12"/>
  <c r="Q1006" i="12"/>
  <c r="P1006" i="12"/>
  <c r="O1006" i="12"/>
  <c r="N1006" i="12"/>
  <c r="Y1005" i="12"/>
  <c r="X1005" i="12"/>
  <c r="S1005" i="12"/>
  <c r="R1005" i="12"/>
  <c r="Q1005" i="12"/>
  <c r="P1005" i="12"/>
  <c r="O1005" i="12"/>
  <c r="N1005" i="12"/>
  <c r="U1004" i="12"/>
  <c r="T1004" i="12"/>
  <c r="S1004" i="12"/>
  <c r="R1004" i="12"/>
  <c r="Q1004" i="12"/>
  <c r="W1004" i="12" s="1"/>
  <c r="P1004" i="12"/>
  <c r="O1004" i="12"/>
  <c r="N1004" i="12"/>
  <c r="Y1003" i="12"/>
  <c r="X1003" i="12"/>
  <c r="S1003" i="12"/>
  <c r="R1003" i="12"/>
  <c r="Q1003" i="12"/>
  <c r="P1003" i="12"/>
  <c r="O1003" i="12"/>
  <c r="N1003" i="12"/>
  <c r="U1002" i="12"/>
  <c r="T1002" i="12"/>
  <c r="S1002" i="12"/>
  <c r="R1002" i="12"/>
  <c r="Q1002" i="12"/>
  <c r="W1002" i="12" s="1"/>
  <c r="P1002" i="12"/>
  <c r="O1002" i="12"/>
  <c r="N1002" i="12"/>
  <c r="Y1001" i="12"/>
  <c r="X1001" i="12"/>
  <c r="W1001" i="12"/>
  <c r="V1001" i="12"/>
  <c r="S1001" i="12"/>
  <c r="R1001" i="12"/>
  <c r="Q1001" i="12"/>
  <c r="P1001" i="12"/>
  <c r="O1001" i="12"/>
  <c r="N1001" i="12"/>
  <c r="S1000" i="12"/>
  <c r="R1000" i="12"/>
  <c r="Q1000" i="12"/>
  <c r="W1000" i="12" s="1"/>
  <c r="P1000" i="12"/>
  <c r="O1000" i="12"/>
  <c r="N1000" i="12"/>
  <c r="W999" i="12"/>
  <c r="S999" i="12"/>
  <c r="R999" i="12"/>
  <c r="Q999" i="12"/>
  <c r="P999" i="12"/>
  <c r="O999" i="12"/>
  <c r="N999" i="12"/>
  <c r="U998" i="12"/>
  <c r="S998" i="12"/>
  <c r="R998" i="12"/>
  <c r="Q998" i="12"/>
  <c r="W998" i="12" s="1"/>
  <c r="P998" i="12"/>
  <c r="O998" i="12"/>
  <c r="N998" i="12"/>
  <c r="Y997" i="12"/>
  <c r="S997" i="12"/>
  <c r="R997" i="12"/>
  <c r="X997" i="12" s="1"/>
  <c r="Q997" i="12"/>
  <c r="P997" i="12"/>
  <c r="O997" i="12"/>
  <c r="N997" i="12"/>
  <c r="U996" i="12"/>
  <c r="S996" i="12"/>
  <c r="R996" i="12"/>
  <c r="Q996" i="12"/>
  <c r="W996" i="12" s="1"/>
  <c r="P996" i="12"/>
  <c r="O996" i="12"/>
  <c r="N996" i="12"/>
  <c r="S995" i="12"/>
  <c r="R995" i="12"/>
  <c r="Q995" i="12"/>
  <c r="P995" i="12"/>
  <c r="O995" i="12"/>
  <c r="N995" i="12"/>
  <c r="S994" i="12"/>
  <c r="R994" i="12"/>
  <c r="Q994" i="12"/>
  <c r="W994" i="12" s="1"/>
  <c r="P994" i="12"/>
  <c r="O994" i="12"/>
  <c r="N994" i="12"/>
  <c r="S993" i="12"/>
  <c r="R993" i="12"/>
  <c r="Q993" i="12"/>
  <c r="W993" i="12" s="1"/>
  <c r="P993" i="12"/>
  <c r="O993" i="12"/>
  <c r="N993" i="12"/>
  <c r="T992" i="12"/>
  <c r="S992" i="12"/>
  <c r="R992" i="12"/>
  <c r="Q992" i="12"/>
  <c r="W992" i="12" s="1"/>
  <c r="P992" i="12"/>
  <c r="U992" i="12" s="1"/>
  <c r="O992" i="12"/>
  <c r="N992" i="12"/>
  <c r="X991" i="12"/>
  <c r="W991" i="12"/>
  <c r="S991" i="12"/>
  <c r="R991" i="12"/>
  <c r="Y991" i="12" s="1"/>
  <c r="Q991" i="12"/>
  <c r="V991" i="12" s="1"/>
  <c r="P991" i="12"/>
  <c r="O991" i="12"/>
  <c r="N991" i="12"/>
  <c r="U990" i="12"/>
  <c r="S990" i="12"/>
  <c r="R990" i="12"/>
  <c r="Q990" i="12"/>
  <c r="P990" i="12"/>
  <c r="O990" i="12"/>
  <c r="N990" i="12"/>
  <c r="Y989" i="12"/>
  <c r="X989" i="12"/>
  <c r="S989" i="12"/>
  <c r="R989" i="12"/>
  <c r="Q989" i="12"/>
  <c r="P989" i="12"/>
  <c r="O989" i="12"/>
  <c r="N989" i="12"/>
  <c r="U988" i="12"/>
  <c r="S988" i="12"/>
  <c r="R988" i="12"/>
  <c r="Q988" i="12"/>
  <c r="P988" i="12"/>
  <c r="O988" i="12"/>
  <c r="N988" i="12"/>
  <c r="Y987" i="12"/>
  <c r="X987" i="12"/>
  <c r="S987" i="12"/>
  <c r="R987" i="12"/>
  <c r="Q987" i="12"/>
  <c r="P987" i="12"/>
  <c r="O987" i="12"/>
  <c r="N987" i="12"/>
  <c r="U986" i="12"/>
  <c r="S986" i="12"/>
  <c r="R986" i="12"/>
  <c r="Q986" i="12"/>
  <c r="P986" i="12"/>
  <c r="O986" i="12"/>
  <c r="N986" i="12"/>
  <c r="Y985" i="12"/>
  <c r="W985" i="12"/>
  <c r="V985" i="12"/>
  <c r="S985" i="12"/>
  <c r="X985" i="12" s="1"/>
  <c r="R985" i="12"/>
  <c r="Q985" i="12"/>
  <c r="P985" i="12"/>
  <c r="O985" i="12"/>
  <c r="N985" i="12"/>
  <c r="S984" i="12"/>
  <c r="R984" i="12"/>
  <c r="Q984" i="12"/>
  <c r="W984" i="12" s="1"/>
  <c r="P984" i="12"/>
  <c r="O984" i="12"/>
  <c r="N984" i="12"/>
  <c r="W983" i="12"/>
  <c r="S983" i="12"/>
  <c r="R983" i="12"/>
  <c r="Q983" i="12"/>
  <c r="V983" i="12" s="1"/>
  <c r="P983" i="12"/>
  <c r="O983" i="12"/>
  <c r="N983" i="12"/>
  <c r="S982" i="12"/>
  <c r="R982" i="12"/>
  <c r="Q982" i="12"/>
  <c r="W982" i="12" s="1"/>
  <c r="P982" i="12"/>
  <c r="O982" i="12"/>
  <c r="N982" i="12"/>
  <c r="S981" i="12"/>
  <c r="R981" i="12"/>
  <c r="Q981" i="12"/>
  <c r="P981" i="12"/>
  <c r="O981" i="12"/>
  <c r="N981" i="12"/>
  <c r="U980" i="12"/>
  <c r="S980" i="12"/>
  <c r="R980" i="12"/>
  <c r="Q980" i="12"/>
  <c r="W980" i="12" s="1"/>
  <c r="P980" i="12"/>
  <c r="O980" i="12"/>
  <c r="N980" i="12"/>
  <c r="Y979" i="12"/>
  <c r="S979" i="12"/>
  <c r="R979" i="12"/>
  <c r="X979" i="12" s="1"/>
  <c r="Q979" i="12"/>
  <c r="P979" i="12"/>
  <c r="O979" i="12"/>
  <c r="N979" i="12"/>
  <c r="U978" i="12"/>
  <c r="S978" i="12"/>
  <c r="R978" i="12"/>
  <c r="Q978" i="12"/>
  <c r="W978" i="12" s="1"/>
  <c r="P978" i="12"/>
  <c r="O978" i="12"/>
  <c r="N978" i="12"/>
  <c r="V977" i="12"/>
  <c r="S977" i="12"/>
  <c r="R977" i="12"/>
  <c r="Q977" i="12"/>
  <c r="W977" i="12" s="1"/>
  <c r="P977" i="12"/>
  <c r="O977" i="12"/>
  <c r="N977" i="12"/>
  <c r="T976" i="12"/>
  <c r="S976" i="12"/>
  <c r="R976" i="12"/>
  <c r="Q976" i="12"/>
  <c r="W976" i="12" s="1"/>
  <c r="P976" i="12"/>
  <c r="U976" i="12" s="1"/>
  <c r="O976" i="12"/>
  <c r="N976" i="12"/>
  <c r="X975" i="12"/>
  <c r="V975" i="12"/>
  <c r="S975" i="12"/>
  <c r="R975" i="12"/>
  <c r="Y975" i="12" s="1"/>
  <c r="Q975" i="12"/>
  <c r="W975" i="12" s="1"/>
  <c r="P975" i="12"/>
  <c r="O975" i="12"/>
  <c r="N975" i="12"/>
  <c r="U974" i="12"/>
  <c r="T974" i="12"/>
  <c r="S974" i="12"/>
  <c r="R974" i="12"/>
  <c r="Q974" i="12"/>
  <c r="W974" i="12" s="1"/>
  <c r="P974" i="12"/>
  <c r="O974" i="12"/>
  <c r="N974" i="12"/>
  <c r="Y973" i="12"/>
  <c r="X973" i="12"/>
  <c r="S973" i="12"/>
  <c r="R973" i="12"/>
  <c r="Q973" i="12"/>
  <c r="P973" i="12"/>
  <c r="O973" i="12"/>
  <c r="N973" i="12"/>
  <c r="U972" i="12"/>
  <c r="T972" i="12"/>
  <c r="S972" i="12"/>
  <c r="R972" i="12"/>
  <c r="Q972" i="12"/>
  <c r="W972" i="12" s="1"/>
  <c r="P972" i="12"/>
  <c r="O972" i="12"/>
  <c r="N972" i="12"/>
  <c r="Y971" i="12"/>
  <c r="X971" i="12"/>
  <c r="S971" i="12"/>
  <c r="R971" i="12"/>
  <c r="Q971" i="12"/>
  <c r="P971" i="12"/>
  <c r="O971" i="12"/>
  <c r="N971" i="12"/>
  <c r="U970" i="12"/>
  <c r="T970" i="12"/>
  <c r="S970" i="12"/>
  <c r="R970" i="12"/>
  <c r="Q970" i="12"/>
  <c r="W970" i="12" s="1"/>
  <c r="P970" i="12"/>
  <c r="O970" i="12"/>
  <c r="N970" i="12"/>
  <c r="Y969" i="12"/>
  <c r="X969" i="12"/>
  <c r="V969" i="12"/>
  <c r="S969" i="12"/>
  <c r="R969" i="12"/>
  <c r="Q969" i="12"/>
  <c r="W969" i="12" s="1"/>
  <c r="P969" i="12"/>
  <c r="O969" i="12"/>
  <c r="N969" i="12"/>
  <c r="S968" i="12"/>
  <c r="R968" i="12"/>
  <c r="Q968" i="12"/>
  <c r="W968" i="12" s="1"/>
  <c r="P968" i="12"/>
  <c r="O968" i="12"/>
  <c r="N968" i="12"/>
  <c r="S967" i="12"/>
  <c r="R967" i="12"/>
  <c r="Q967" i="12"/>
  <c r="P967" i="12"/>
  <c r="O967" i="12"/>
  <c r="N967" i="12"/>
  <c r="U966" i="12"/>
  <c r="S966" i="12"/>
  <c r="R966" i="12"/>
  <c r="Q966" i="12"/>
  <c r="W966" i="12" s="1"/>
  <c r="P966" i="12"/>
  <c r="T966" i="12" s="1"/>
  <c r="O966" i="12"/>
  <c r="N966" i="12"/>
  <c r="Y965" i="12"/>
  <c r="S965" i="12"/>
  <c r="R965" i="12"/>
  <c r="X965" i="12" s="1"/>
  <c r="Q965" i="12"/>
  <c r="P965" i="12"/>
  <c r="O965" i="12"/>
  <c r="N965" i="12"/>
  <c r="U964" i="12"/>
  <c r="S964" i="12"/>
  <c r="R964" i="12"/>
  <c r="Q964" i="12"/>
  <c r="W964" i="12" s="1"/>
  <c r="P964" i="12"/>
  <c r="T964" i="12" s="1"/>
  <c r="O964" i="12"/>
  <c r="N964" i="12"/>
  <c r="S963" i="12"/>
  <c r="R963" i="12"/>
  <c r="Q963" i="12"/>
  <c r="P963" i="12"/>
  <c r="O963" i="12"/>
  <c r="N963" i="12"/>
  <c r="S962" i="12"/>
  <c r="R962" i="12"/>
  <c r="Q962" i="12"/>
  <c r="W962" i="12" s="1"/>
  <c r="P962" i="12"/>
  <c r="O962" i="12"/>
  <c r="N962" i="12"/>
  <c r="S961" i="12"/>
  <c r="R961" i="12"/>
  <c r="Y961" i="12" s="1"/>
  <c r="Q961" i="12"/>
  <c r="P961" i="12"/>
  <c r="O961" i="12"/>
  <c r="N961" i="12"/>
  <c r="S960" i="12"/>
  <c r="R960" i="12"/>
  <c r="Q960" i="12"/>
  <c r="P960" i="12"/>
  <c r="O960" i="12"/>
  <c r="N960" i="12"/>
  <c r="Y959" i="12"/>
  <c r="S959" i="12"/>
  <c r="R959" i="12"/>
  <c r="X959" i="12" s="1"/>
  <c r="Q959" i="12"/>
  <c r="P959" i="12"/>
  <c r="O959" i="12"/>
  <c r="N959" i="12"/>
  <c r="U958" i="12"/>
  <c r="S958" i="12"/>
  <c r="R958" i="12"/>
  <c r="Q958" i="12"/>
  <c r="W958" i="12" s="1"/>
  <c r="P958" i="12"/>
  <c r="T958" i="12" s="1"/>
  <c r="O958" i="12"/>
  <c r="N958" i="12"/>
  <c r="S957" i="12"/>
  <c r="R957" i="12"/>
  <c r="Q957" i="12"/>
  <c r="P957" i="12"/>
  <c r="O957" i="12"/>
  <c r="N957" i="12"/>
  <c r="S956" i="12"/>
  <c r="R956" i="12"/>
  <c r="Q956" i="12"/>
  <c r="W956" i="12" s="1"/>
  <c r="P956" i="12"/>
  <c r="O956" i="12"/>
  <c r="N956" i="12"/>
  <c r="S955" i="12"/>
  <c r="R955" i="12"/>
  <c r="Q955" i="12"/>
  <c r="V955" i="12" s="1"/>
  <c r="W955" i="12" s="1"/>
  <c r="P955" i="12"/>
  <c r="O955" i="12"/>
  <c r="N955" i="12"/>
  <c r="S954" i="12"/>
  <c r="R954" i="12"/>
  <c r="Q954" i="12"/>
  <c r="P954" i="12"/>
  <c r="U954" i="12" s="1"/>
  <c r="O954" i="12"/>
  <c r="N954" i="12"/>
  <c r="S953" i="12"/>
  <c r="R953" i="12"/>
  <c r="Q953" i="12"/>
  <c r="P953" i="12"/>
  <c r="O953" i="12"/>
  <c r="N953" i="12"/>
  <c r="U952" i="12"/>
  <c r="S952" i="12"/>
  <c r="R952" i="12"/>
  <c r="Q952" i="12"/>
  <c r="W952" i="12" s="1"/>
  <c r="P952" i="12"/>
  <c r="O952" i="12"/>
  <c r="N952" i="12"/>
  <c r="X951" i="12"/>
  <c r="Y951" i="12" s="1"/>
  <c r="S951" i="12"/>
  <c r="R951" i="12"/>
  <c r="Q951" i="12"/>
  <c r="P951" i="12"/>
  <c r="O951" i="12"/>
  <c r="N951" i="12"/>
  <c r="T950" i="12"/>
  <c r="U950" i="12" s="1"/>
  <c r="S950" i="12"/>
  <c r="R950" i="12"/>
  <c r="Q950" i="12"/>
  <c r="P950" i="12"/>
  <c r="O950" i="12"/>
  <c r="N950" i="12"/>
  <c r="S949" i="12"/>
  <c r="R949" i="12"/>
  <c r="X949" i="12" s="1"/>
  <c r="Q949" i="12"/>
  <c r="P949" i="12"/>
  <c r="O949" i="12"/>
  <c r="N949" i="12"/>
  <c r="S948" i="12"/>
  <c r="R948" i="12"/>
  <c r="Q948" i="12"/>
  <c r="P948" i="12"/>
  <c r="U948" i="12" s="1"/>
  <c r="O948" i="12"/>
  <c r="N948" i="12"/>
  <c r="S947" i="12"/>
  <c r="R947" i="12"/>
  <c r="Y947" i="12" s="1"/>
  <c r="Q947" i="12"/>
  <c r="P947" i="12"/>
  <c r="O947" i="12"/>
  <c r="N947" i="12"/>
  <c r="T946" i="12"/>
  <c r="U946" i="12" s="1"/>
  <c r="S946" i="12"/>
  <c r="R946" i="12"/>
  <c r="Q946" i="12"/>
  <c r="V946" i="12" s="1"/>
  <c r="W946" i="12" s="1"/>
  <c r="P946" i="12"/>
  <c r="O946" i="12"/>
  <c r="N946" i="12"/>
  <c r="S945" i="12"/>
  <c r="R945" i="12"/>
  <c r="Q945" i="12"/>
  <c r="P945" i="12"/>
  <c r="O945" i="12"/>
  <c r="N945" i="12"/>
  <c r="S944" i="12"/>
  <c r="R944" i="12"/>
  <c r="Q944" i="12"/>
  <c r="P944" i="12"/>
  <c r="U944" i="12" s="1"/>
  <c r="O944" i="12"/>
  <c r="N944" i="12"/>
  <c r="S943" i="12"/>
  <c r="R943" i="12"/>
  <c r="Q943" i="12"/>
  <c r="P943" i="12"/>
  <c r="O943" i="12"/>
  <c r="N943" i="12"/>
  <c r="V942" i="12"/>
  <c r="U942" i="12"/>
  <c r="S942" i="12"/>
  <c r="R942" i="12"/>
  <c r="Q942" i="12"/>
  <c r="W942" i="12" s="1"/>
  <c r="P942" i="12"/>
  <c r="T942" i="12" s="1"/>
  <c r="O942" i="12"/>
  <c r="N942" i="12"/>
  <c r="Y941" i="12"/>
  <c r="S941" i="12"/>
  <c r="R941" i="12"/>
  <c r="X941" i="12" s="1"/>
  <c r="Q941" i="12"/>
  <c r="P941" i="12"/>
  <c r="O941" i="12"/>
  <c r="N941" i="12"/>
  <c r="S940" i="12"/>
  <c r="R940" i="12"/>
  <c r="Q940" i="12"/>
  <c r="T940" i="12" s="1"/>
  <c r="P940" i="12"/>
  <c r="U940" i="12" s="1"/>
  <c r="O940" i="12"/>
  <c r="N940" i="12"/>
  <c r="V939" i="12"/>
  <c r="W939" i="12" s="1"/>
  <c r="S939" i="12"/>
  <c r="R939" i="12"/>
  <c r="X939" i="12" s="1"/>
  <c r="Q939" i="12"/>
  <c r="P939" i="12"/>
  <c r="T939" i="12" s="1"/>
  <c r="O939" i="12"/>
  <c r="N939" i="12"/>
  <c r="Y938" i="12"/>
  <c r="S938" i="12"/>
  <c r="R938" i="12"/>
  <c r="Q938" i="12"/>
  <c r="P938" i="12"/>
  <c r="U938" i="12" s="1"/>
  <c r="O938" i="12"/>
  <c r="N938" i="12"/>
  <c r="X937" i="12"/>
  <c r="S937" i="12"/>
  <c r="R937" i="12"/>
  <c r="Q937" i="12"/>
  <c r="P937" i="12"/>
  <c r="O937" i="12"/>
  <c r="N937" i="12"/>
  <c r="S936" i="12"/>
  <c r="R936" i="12"/>
  <c r="Q936" i="12"/>
  <c r="P936" i="12"/>
  <c r="U936" i="12" s="1"/>
  <c r="O936" i="12"/>
  <c r="N936" i="12"/>
  <c r="W935" i="12"/>
  <c r="V935" i="12"/>
  <c r="S935" i="12"/>
  <c r="X935" i="12" s="1"/>
  <c r="R935" i="12"/>
  <c r="Y935" i="12" s="1"/>
  <c r="Q935" i="12"/>
  <c r="P935" i="12"/>
  <c r="O935" i="12"/>
  <c r="N935" i="12"/>
  <c r="S934" i="12"/>
  <c r="R934" i="12"/>
  <c r="Q934" i="12"/>
  <c r="P934" i="12"/>
  <c r="U934" i="12" s="1"/>
  <c r="O934" i="12"/>
  <c r="N934" i="12"/>
  <c r="W933" i="12"/>
  <c r="V933" i="12"/>
  <c r="U933" i="12"/>
  <c r="S933" i="12"/>
  <c r="R933" i="12"/>
  <c r="Y933" i="12" s="1"/>
  <c r="Q933" i="12"/>
  <c r="P933" i="12"/>
  <c r="T933" i="12" s="1"/>
  <c r="O933" i="12"/>
  <c r="N933" i="12"/>
  <c r="T932" i="12"/>
  <c r="S932" i="12"/>
  <c r="R932" i="12"/>
  <c r="Q932" i="12"/>
  <c r="P932" i="12"/>
  <c r="U932" i="12" s="1"/>
  <c r="O932" i="12"/>
  <c r="N932" i="12"/>
  <c r="X931" i="12"/>
  <c r="V931" i="12"/>
  <c r="U931" i="12"/>
  <c r="S931" i="12"/>
  <c r="R931" i="12"/>
  <c r="Y931" i="12" s="1"/>
  <c r="Q931" i="12"/>
  <c r="W931" i="12" s="1"/>
  <c r="P931" i="12"/>
  <c r="O931" i="12"/>
  <c r="N931" i="12"/>
  <c r="Y930" i="12"/>
  <c r="T930" i="12"/>
  <c r="S930" i="12"/>
  <c r="R930" i="12"/>
  <c r="X930" i="12" s="1"/>
  <c r="Q930" i="12"/>
  <c r="P930" i="12"/>
  <c r="U930" i="12" s="1"/>
  <c r="O930" i="12"/>
  <c r="N930" i="12"/>
  <c r="X929" i="12"/>
  <c r="W929" i="12"/>
  <c r="S929" i="12"/>
  <c r="R929" i="12"/>
  <c r="Q929" i="12"/>
  <c r="P929" i="12"/>
  <c r="O929" i="12"/>
  <c r="N929" i="12"/>
  <c r="S928" i="12"/>
  <c r="R928" i="12"/>
  <c r="Q928" i="12"/>
  <c r="P928" i="12"/>
  <c r="U928" i="12" s="1"/>
  <c r="O928" i="12"/>
  <c r="N928" i="12"/>
  <c r="V927" i="12"/>
  <c r="W927" i="12" s="1"/>
  <c r="S927" i="12"/>
  <c r="X927" i="12" s="1"/>
  <c r="R927" i="12"/>
  <c r="Q927" i="12"/>
  <c r="P927" i="12"/>
  <c r="O927" i="12"/>
  <c r="N927" i="12"/>
  <c r="S926" i="12"/>
  <c r="R926" i="12"/>
  <c r="Q926" i="12"/>
  <c r="P926" i="12"/>
  <c r="U926" i="12" s="1"/>
  <c r="O926" i="12"/>
  <c r="N926" i="12"/>
  <c r="S925" i="12"/>
  <c r="R925" i="12"/>
  <c r="Q925" i="12"/>
  <c r="V925" i="12" s="1"/>
  <c r="W925" i="12" s="1"/>
  <c r="P925" i="12"/>
  <c r="O925" i="12"/>
  <c r="N925" i="12"/>
  <c r="S924" i="12"/>
  <c r="R924" i="12"/>
  <c r="Q924" i="12"/>
  <c r="P924" i="12"/>
  <c r="U924" i="12" s="1"/>
  <c r="O924" i="12"/>
  <c r="N924" i="12"/>
  <c r="V923" i="12"/>
  <c r="S923" i="12"/>
  <c r="R923" i="12"/>
  <c r="X923" i="12" s="1"/>
  <c r="Q923" i="12"/>
  <c r="P923" i="12"/>
  <c r="T923" i="12" s="1"/>
  <c r="O923" i="12"/>
  <c r="N923" i="12"/>
  <c r="S922" i="12"/>
  <c r="R922" i="12"/>
  <c r="Q922" i="12"/>
  <c r="P922" i="12"/>
  <c r="T922" i="12" s="1"/>
  <c r="O922" i="12"/>
  <c r="N922" i="12"/>
  <c r="S921" i="12"/>
  <c r="R921" i="12"/>
  <c r="Q921" i="12"/>
  <c r="P921" i="12"/>
  <c r="O921" i="12"/>
  <c r="N921" i="12"/>
  <c r="S920" i="12"/>
  <c r="R920" i="12"/>
  <c r="Q920" i="12"/>
  <c r="P920" i="12"/>
  <c r="O920" i="12"/>
  <c r="N920" i="12"/>
  <c r="S919" i="12"/>
  <c r="R919" i="12"/>
  <c r="X919" i="12" s="1"/>
  <c r="Q919" i="12"/>
  <c r="V919" i="12" s="1"/>
  <c r="W919" i="12" s="1"/>
  <c r="P919" i="12"/>
  <c r="T919" i="12" s="1"/>
  <c r="U919" i="12" s="1"/>
  <c r="O919" i="12"/>
  <c r="N919" i="12"/>
  <c r="Y918" i="12"/>
  <c r="S918" i="12"/>
  <c r="R918" i="12"/>
  <c r="X918" i="12" s="1"/>
  <c r="Q918" i="12"/>
  <c r="P918" i="12"/>
  <c r="O918" i="12"/>
  <c r="N918" i="12"/>
  <c r="S917" i="12"/>
  <c r="R917" i="12"/>
  <c r="Q917" i="12"/>
  <c r="P917" i="12"/>
  <c r="T917" i="12" s="1"/>
  <c r="U917" i="12" s="1"/>
  <c r="O917" i="12"/>
  <c r="N917" i="12"/>
  <c r="S916" i="12"/>
  <c r="R916" i="12"/>
  <c r="Q916" i="12"/>
  <c r="V916" i="12" s="1"/>
  <c r="P916" i="12"/>
  <c r="T916" i="12" s="1"/>
  <c r="O916" i="12"/>
  <c r="N916" i="12"/>
  <c r="S915" i="12"/>
  <c r="R915" i="12"/>
  <c r="X915" i="12" s="1"/>
  <c r="Q915" i="12"/>
  <c r="V915" i="12" s="1"/>
  <c r="W915" i="12" s="1"/>
  <c r="P915" i="12"/>
  <c r="O915" i="12"/>
  <c r="N915" i="12"/>
  <c r="S914" i="12"/>
  <c r="R914" i="12"/>
  <c r="Q914" i="12"/>
  <c r="P914" i="12"/>
  <c r="O914" i="12"/>
  <c r="N914" i="12"/>
  <c r="V913" i="12"/>
  <c r="W913" i="12" s="1"/>
  <c r="S913" i="12"/>
  <c r="X913" i="12" s="1"/>
  <c r="R913" i="12"/>
  <c r="Q913" i="12"/>
  <c r="P913" i="12"/>
  <c r="T913" i="12" s="1"/>
  <c r="U913" i="12" s="1"/>
  <c r="O913" i="12"/>
  <c r="N913" i="12"/>
  <c r="Y912" i="12"/>
  <c r="V912" i="12"/>
  <c r="S912" i="12"/>
  <c r="R912" i="12"/>
  <c r="X912" i="12" s="1"/>
  <c r="Q912" i="12"/>
  <c r="W912" i="12" s="1"/>
  <c r="P912" i="12"/>
  <c r="O912" i="12"/>
  <c r="N912" i="12"/>
  <c r="S911" i="12"/>
  <c r="R911" i="12"/>
  <c r="X911" i="12" s="1"/>
  <c r="Q911" i="12"/>
  <c r="P911" i="12"/>
  <c r="O911" i="12"/>
  <c r="N911" i="12"/>
  <c r="V910" i="12"/>
  <c r="S910" i="12"/>
  <c r="R910" i="12"/>
  <c r="Q910" i="12"/>
  <c r="W910" i="12" s="1"/>
  <c r="P910" i="12"/>
  <c r="O910" i="12"/>
  <c r="N910" i="12"/>
  <c r="X909" i="12"/>
  <c r="V909" i="12"/>
  <c r="S909" i="12"/>
  <c r="R909" i="12"/>
  <c r="Y909" i="12" s="1"/>
  <c r="Q909" i="12"/>
  <c r="W909" i="12" s="1"/>
  <c r="P909" i="12"/>
  <c r="O909" i="12"/>
  <c r="N909" i="12"/>
  <c r="S908" i="12"/>
  <c r="R908" i="12"/>
  <c r="X908" i="12" s="1"/>
  <c r="Q908" i="12"/>
  <c r="P908" i="12"/>
  <c r="O908" i="12"/>
  <c r="N908" i="12"/>
  <c r="U907" i="12"/>
  <c r="T907" i="12"/>
  <c r="S907" i="12"/>
  <c r="R907" i="12"/>
  <c r="Q907" i="12"/>
  <c r="P907" i="12"/>
  <c r="O907" i="12"/>
  <c r="N907" i="12"/>
  <c r="Y906" i="12"/>
  <c r="X906" i="12"/>
  <c r="S906" i="12"/>
  <c r="R906" i="12"/>
  <c r="Q906" i="12"/>
  <c r="V906" i="12" s="1"/>
  <c r="P906" i="12"/>
  <c r="T906" i="12" s="1"/>
  <c r="O906" i="12"/>
  <c r="N906" i="12"/>
  <c r="S905" i="12"/>
  <c r="R905" i="12"/>
  <c r="Q905" i="12"/>
  <c r="W905" i="12" s="1"/>
  <c r="P905" i="12"/>
  <c r="O905" i="12"/>
  <c r="N905" i="12"/>
  <c r="S904" i="12"/>
  <c r="R904" i="12"/>
  <c r="Q904" i="12"/>
  <c r="P904" i="12"/>
  <c r="U904" i="12" s="1"/>
  <c r="O904" i="12"/>
  <c r="N904" i="12"/>
  <c r="X903" i="12"/>
  <c r="V903" i="12"/>
  <c r="W903" i="12" s="1"/>
  <c r="T903" i="12"/>
  <c r="U903" i="12" s="1"/>
  <c r="S903" i="12"/>
  <c r="R903" i="12"/>
  <c r="Q903" i="12"/>
  <c r="P903" i="12"/>
  <c r="O903" i="12"/>
  <c r="N903" i="12"/>
  <c r="S902" i="12"/>
  <c r="R902" i="12"/>
  <c r="Q902" i="12"/>
  <c r="P902" i="12"/>
  <c r="O902" i="12"/>
  <c r="N902" i="12"/>
  <c r="S901" i="12"/>
  <c r="R901" i="12"/>
  <c r="Q901" i="12"/>
  <c r="T901" i="12" s="1"/>
  <c r="U901" i="12" s="1"/>
  <c r="P901" i="12"/>
  <c r="O901" i="12"/>
  <c r="N901" i="12"/>
  <c r="T900" i="12"/>
  <c r="S900" i="12"/>
  <c r="R900" i="12"/>
  <c r="Q900" i="12"/>
  <c r="W900" i="12" s="1"/>
  <c r="P900" i="12"/>
  <c r="U900" i="12" s="1"/>
  <c r="O900" i="12"/>
  <c r="N900" i="12"/>
  <c r="S899" i="12"/>
  <c r="R899" i="12"/>
  <c r="Q899" i="12"/>
  <c r="P899" i="12"/>
  <c r="O899" i="12"/>
  <c r="N899" i="12"/>
  <c r="S898" i="12"/>
  <c r="R898" i="12"/>
  <c r="Q898" i="12"/>
  <c r="P898" i="12"/>
  <c r="O898" i="12"/>
  <c r="N898" i="12"/>
  <c r="W897" i="12"/>
  <c r="V897" i="12"/>
  <c r="S897" i="12"/>
  <c r="X897" i="12" s="1"/>
  <c r="R897" i="12"/>
  <c r="Y897" i="12" s="1"/>
  <c r="Q897" i="12"/>
  <c r="P897" i="12"/>
  <c r="O897" i="12"/>
  <c r="N897" i="12"/>
  <c r="V896" i="12"/>
  <c r="S896" i="12"/>
  <c r="R896" i="12"/>
  <c r="X896" i="12" s="1"/>
  <c r="Y896" i="12" s="1"/>
  <c r="Q896" i="12"/>
  <c r="P896" i="12"/>
  <c r="O896" i="12"/>
  <c r="N896" i="12"/>
  <c r="S895" i="12"/>
  <c r="R895" i="12"/>
  <c r="X895" i="12" s="1"/>
  <c r="Q895" i="12"/>
  <c r="P895" i="12"/>
  <c r="O895" i="12"/>
  <c r="N895" i="12"/>
  <c r="S894" i="12"/>
  <c r="R894" i="12"/>
  <c r="V894" i="12" s="1"/>
  <c r="Q894" i="12"/>
  <c r="P894" i="12"/>
  <c r="T894" i="12" s="1"/>
  <c r="O894" i="12"/>
  <c r="N894" i="12"/>
  <c r="X893" i="12"/>
  <c r="V893" i="12"/>
  <c r="S893" i="12"/>
  <c r="R893" i="12"/>
  <c r="Y893" i="12" s="1"/>
  <c r="Q893" i="12"/>
  <c r="W893" i="12" s="1"/>
  <c r="P893" i="12"/>
  <c r="O893" i="12"/>
  <c r="N893" i="12"/>
  <c r="S892" i="12"/>
  <c r="R892" i="12"/>
  <c r="X892" i="12" s="1"/>
  <c r="Q892" i="12"/>
  <c r="P892" i="12"/>
  <c r="O892" i="12"/>
  <c r="N892" i="12"/>
  <c r="S891" i="12"/>
  <c r="R891" i="12"/>
  <c r="Q891" i="12"/>
  <c r="T891" i="12" s="1"/>
  <c r="U891" i="12" s="1"/>
  <c r="P891" i="12"/>
  <c r="O891" i="12"/>
  <c r="N891" i="12"/>
  <c r="Y890" i="12"/>
  <c r="S890" i="12"/>
  <c r="X890" i="12" s="1"/>
  <c r="R890" i="12"/>
  <c r="Q890" i="12"/>
  <c r="V890" i="12" s="1"/>
  <c r="P890" i="12"/>
  <c r="O890" i="12"/>
  <c r="N890" i="12"/>
  <c r="S889" i="12"/>
  <c r="R889" i="12"/>
  <c r="Q889" i="12"/>
  <c r="W889" i="12" s="1"/>
  <c r="P889" i="12"/>
  <c r="O889" i="12"/>
  <c r="N889" i="12"/>
  <c r="S888" i="12"/>
  <c r="R888" i="12"/>
  <c r="Q888" i="12"/>
  <c r="P888" i="12"/>
  <c r="O888" i="12"/>
  <c r="N888" i="12"/>
  <c r="X887" i="12"/>
  <c r="W887" i="12"/>
  <c r="S887" i="12"/>
  <c r="R887" i="12"/>
  <c r="Y887" i="12" s="1"/>
  <c r="Q887" i="12"/>
  <c r="V887" i="12" s="1"/>
  <c r="P887" i="12"/>
  <c r="U887" i="12" s="1"/>
  <c r="O887" i="12"/>
  <c r="N887" i="12"/>
  <c r="S886" i="12"/>
  <c r="R886" i="12"/>
  <c r="Q886" i="12"/>
  <c r="P886" i="12"/>
  <c r="O886" i="12"/>
  <c r="N886" i="12"/>
  <c r="S885" i="12"/>
  <c r="R885" i="12"/>
  <c r="Q885" i="12"/>
  <c r="P885" i="12"/>
  <c r="T885" i="12" s="1"/>
  <c r="U885" i="12" s="1"/>
  <c r="O885" i="12"/>
  <c r="N885" i="12"/>
  <c r="S884" i="12"/>
  <c r="R884" i="12"/>
  <c r="V884" i="12" s="1"/>
  <c r="Q884" i="12"/>
  <c r="P884" i="12"/>
  <c r="T884" i="12" s="1"/>
  <c r="O884" i="12"/>
  <c r="N884" i="12"/>
  <c r="X883" i="12"/>
  <c r="S883" i="12"/>
  <c r="R883" i="12"/>
  <c r="Q883" i="12"/>
  <c r="P883" i="12"/>
  <c r="O883" i="12"/>
  <c r="N883" i="12"/>
  <c r="S882" i="12"/>
  <c r="R882" i="12"/>
  <c r="Q882" i="12"/>
  <c r="P882" i="12"/>
  <c r="O882" i="12"/>
  <c r="N882" i="12"/>
  <c r="X881" i="12"/>
  <c r="V881" i="12"/>
  <c r="W881" i="12" s="1"/>
  <c r="S881" i="12"/>
  <c r="R881" i="12"/>
  <c r="Q881" i="12"/>
  <c r="P881" i="12"/>
  <c r="O881" i="12"/>
  <c r="N881" i="12"/>
  <c r="V880" i="12"/>
  <c r="S880" i="12"/>
  <c r="R880" i="12"/>
  <c r="Y880" i="12" s="1"/>
  <c r="Q880" i="12"/>
  <c r="W880" i="12" s="1"/>
  <c r="P880" i="12"/>
  <c r="O880" i="12"/>
  <c r="N880" i="12"/>
  <c r="S879" i="12"/>
  <c r="R879" i="12"/>
  <c r="Y879" i="12" s="1"/>
  <c r="Q879" i="12"/>
  <c r="P879" i="12"/>
  <c r="O879" i="12"/>
  <c r="N879" i="12"/>
  <c r="W878" i="12"/>
  <c r="U878" i="12"/>
  <c r="T878" i="12"/>
  <c r="S878" i="12"/>
  <c r="R878" i="12"/>
  <c r="Q878" i="12"/>
  <c r="P878" i="12"/>
  <c r="O878" i="12"/>
  <c r="N878" i="12"/>
  <c r="S877" i="12"/>
  <c r="X877" i="12" s="1"/>
  <c r="R877" i="12"/>
  <c r="Y877" i="12" s="1"/>
  <c r="Q877" i="12"/>
  <c r="P877" i="12"/>
  <c r="O877" i="12"/>
  <c r="N877" i="12"/>
  <c r="X876" i="12"/>
  <c r="Y876" i="12" s="1"/>
  <c r="V876" i="12"/>
  <c r="W876" i="12" s="1"/>
  <c r="T876" i="12"/>
  <c r="U876" i="12" s="1"/>
  <c r="S876" i="12"/>
  <c r="R876" i="12"/>
  <c r="Q876" i="12"/>
  <c r="P876" i="12"/>
  <c r="O876" i="12"/>
  <c r="N876" i="12"/>
  <c r="Y875" i="12"/>
  <c r="X875" i="12"/>
  <c r="S875" i="12"/>
  <c r="R875" i="12"/>
  <c r="Q875" i="12"/>
  <c r="P875" i="12"/>
  <c r="O875" i="12"/>
  <c r="N875" i="12"/>
  <c r="X874" i="12"/>
  <c r="Y874" i="12" s="1"/>
  <c r="S874" i="12"/>
  <c r="R874" i="12"/>
  <c r="Q874" i="12"/>
  <c r="P874" i="12"/>
  <c r="O874" i="12"/>
  <c r="N874" i="12"/>
  <c r="Y873" i="12"/>
  <c r="S873" i="12"/>
  <c r="R873" i="12"/>
  <c r="Q873" i="12"/>
  <c r="P873" i="12"/>
  <c r="O873" i="12"/>
  <c r="N873" i="12"/>
  <c r="W872" i="12"/>
  <c r="V872" i="12"/>
  <c r="S872" i="12"/>
  <c r="X872" i="12" s="1"/>
  <c r="R872" i="12"/>
  <c r="Y872" i="12" s="1"/>
  <c r="Q872" i="12"/>
  <c r="P872" i="12"/>
  <c r="O872" i="12"/>
  <c r="N872" i="12"/>
  <c r="S871" i="12"/>
  <c r="R871" i="12"/>
  <c r="Q871" i="12"/>
  <c r="P871" i="12"/>
  <c r="O871" i="12"/>
  <c r="N871" i="12"/>
  <c r="X870" i="12"/>
  <c r="W870" i="12"/>
  <c r="V870" i="12"/>
  <c r="S870" i="12"/>
  <c r="R870" i="12"/>
  <c r="Y870" i="12" s="1"/>
  <c r="Q870" i="12"/>
  <c r="P870" i="12"/>
  <c r="O870" i="12"/>
  <c r="N870" i="12"/>
  <c r="S869" i="12"/>
  <c r="R869" i="12"/>
  <c r="Y869" i="12" s="1"/>
  <c r="Q869" i="12"/>
  <c r="P869" i="12"/>
  <c r="O869" i="12"/>
  <c r="N869" i="12"/>
  <c r="V868" i="12"/>
  <c r="U868" i="12"/>
  <c r="S868" i="12"/>
  <c r="R868" i="12"/>
  <c r="X868" i="12" s="1"/>
  <c r="Q868" i="12"/>
  <c r="P868" i="12"/>
  <c r="O868" i="12"/>
  <c r="N868" i="12"/>
  <c r="S867" i="12"/>
  <c r="R867" i="12"/>
  <c r="Q867" i="12"/>
  <c r="P867" i="12"/>
  <c r="O867" i="12"/>
  <c r="N867" i="12"/>
  <c r="Y866" i="12"/>
  <c r="X866" i="12"/>
  <c r="V866" i="12"/>
  <c r="S866" i="12"/>
  <c r="R866" i="12"/>
  <c r="Q866" i="12"/>
  <c r="T866" i="12" s="1"/>
  <c r="U866" i="12" s="1"/>
  <c r="P866" i="12"/>
  <c r="O866" i="12"/>
  <c r="N866" i="12"/>
  <c r="Y865" i="12"/>
  <c r="S865" i="12"/>
  <c r="X865" i="12" s="1"/>
  <c r="R865" i="12"/>
  <c r="Q865" i="12"/>
  <c r="P865" i="12"/>
  <c r="O865" i="12"/>
  <c r="N865" i="12"/>
  <c r="Y864" i="12"/>
  <c r="X864" i="12"/>
  <c r="S864" i="12"/>
  <c r="R864" i="12"/>
  <c r="Q864" i="12"/>
  <c r="P864" i="12"/>
  <c r="T864" i="12" s="1"/>
  <c r="O864" i="12"/>
  <c r="N864" i="12"/>
  <c r="S863" i="12"/>
  <c r="R863" i="12"/>
  <c r="Q863" i="12"/>
  <c r="P863" i="12"/>
  <c r="O863" i="12"/>
  <c r="N863" i="12"/>
  <c r="Y862" i="12"/>
  <c r="U862" i="12"/>
  <c r="S862" i="12"/>
  <c r="R862" i="12"/>
  <c r="Q862" i="12"/>
  <c r="V862" i="12" s="1"/>
  <c r="P862" i="12"/>
  <c r="O862" i="12"/>
  <c r="N862" i="12"/>
  <c r="S861" i="12"/>
  <c r="X861" i="12" s="1"/>
  <c r="Y861" i="12" s="1"/>
  <c r="R861" i="12"/>
  <c r="Q861" i="12"/>
  <c r="P861" i="12"/>
  <c r="O861" i="12"/>
  <c r="N861" i="12"/>
  <c r="X860" i="12"/>
  <c r="T860" i="12"/>
  <c r="U860" i="12" s="1"/>
  <c r="S860" i="12"/>
  <c r="R860" i="12"/>
  <c r="Q860" i="12"/>
  <c r="P860" i="12"/>
  <c r="O860" i="12"/>
  <c r="N860" i="12"/>
  <c r="S859" i="12"/>
  <c r="R859" i="12"/>
  <c r="Q859" i="12"/>
  <c r="P859" i="12"/>
  <c r="O859" i="12"/>
  <c r="N859" i="12"/>
  <c r="Y858" i="12"/>
  <c r="X858" i="12"/>
  <c r="V858" i="12"/>
  <c r="U858" i="12"/>
  <c r="T858" i="12"/>
  <c r="S858" i="12"/>
  <c r="R858" i="12"/>
  <c r="Q858" i="12"/>
  <c r="P858" i="12"/>
  <c r="O858" i="12"/>
  <c r="N858" i="12"/>
  <c r="S857" i="12"/>
  <c r="X857" i="12" s="1"/>
  <c r="Y857" i="12" s="1"/>
  <c r="R857" i="12"/>
  <c r="Q857" i="12"/>
  <c r="P857" i="12"/>
  <c r="O857" i="12"/>
  <c r="N857" i="12"/>
  <c r="X856" i="12"/>
  <c r="V856" i="12"/>
  <c r="W856" i="12" s="1"/>
  <c r="S856" i="12"/>
  <c r="R856" i="12"/>
  <c r="Q856" i="12"/>
  <c r="P856" i="12"/>
  <c r="T856" i="12" s="1"/>
  <c r="U856" i="12" s="1"/>
  <c r="O856" i="12"/>
  <c r="N856" i="12"/>
  <c r="X855" i="12"/>
  <c r="Y855" i="12" s="1"/>
  <c r="S855" i="12"/>
  <c r="R855" i="12"/>
  <c r="Q855" i="12"/>
  <c r="P855" i="12"/>
  <c r="O855" i="12"/>
  <c r="N855" i="12"/>
  <c r="Y854" i="12"/>
  <c r="X854" i="12"/>
  <c r="S854" i="12"/>
  <c r="R854" i="12"/>
  <c r="Q854" i="12"/>
  <c r="P854" i="12"/>
  <c r="U854" i="12" s="1"/>
  <c r="O854" i="12"/>
  <c r="N854" i="12"/>
  <c r="S853" i="12"/>
  <c r="R853" i="12"/>
  <c r="Q853" i="12"/>
  <c r="P853" i="12"/>
  <c r="O853" i="12"/>
  <c r="N853" i="12"/>
  <c r="V852" i="12"/>
  <c r="S852" i="12"/>
  <c r="X852" i="12" s="1"/>
  <c r="Y852" i="12" s="1"/>
  <c r="R852" i="12"/>
  <c r="Q852" i="12"/>
  <c r="P852" i="12"/>
  <c r="O852" i="12"/>
  <c r="N852" i="12"/>
  <c r="U851" i="12"/>
  <c r="S851" i="12"/>
  <c r="R851" i="12"/>
  <c r="Y851" i="12" s="1"/>
  <c r="Q851" i="12"/>
  <c r="P851" i="12"/>
  <c r="O851" i="12"/>
  <c r="N851" i="12"/>
  <c r="X850" i="12"/>
  <c r="S850" i="12"/>
  <c r="R850" i="12"/>
  <c r="Y850" i="12" s="1"/>
  <c r="Q850" i="12"/>
  <c r="P850" i="12"/>
  <c r="O850" i="12"/>
  <c r="N850" i="12"/>
  <c r="S849" i="12"/>
  <c r="R849" i="12"/>
  <c r="Q849" i="12"/>
  <c r="P849" i="12"/>
  <c r="U849" i="12" s="1"/>
  <c r="O849" i="12"/>
  <c r="N849" i="12"/>
  <c r="T848" i="12"/>
  <c r="U848" i="12" s="1"/>
  <c r="S848" i="12"/>
  <c r="R848" i="12"/>
  <c r="Q848" i="12"/>
  <c r="P848" i="12"/>
  <c r="O848" i="12"/>
  <c r="N848" i="12"/>
  <c r="S847" i="12"/>
  <c r="R847" i="12"/>
  <c r="Q847" i="12"/>
  <c r="P847" i="12"/>
  <c r="O847" i="12"/>
  <c r="N847" i="12"/>
  <c r="Y846" i="12"/>
  <c r="X846" i="12"/>
  <c r="U846" i="12"/>
  <c r="T846" i="12"/>
  <c r="S846" i="12"/>
  <c r="R846" i="12"/>
  <c r="Q846" i="12"/>
  <c r="P846" i="12"/>
  <c r="O846" i="12"/>
  <c r="N846" i="12"/>
  <c r="Y845" i="12"/>
  <c r="U845" i="12"/>
  <c r="S845" i="12"/>
  <c r="X845" i="12" s="1"/>
  <c r="R845" i="12"/>
  <c r="Q845" i="12"/>
  <c r="P845" i="12"/>
  <c r="O845" i="12"/>
  <c r="N845" i="12"/>
  <c r="X844" i="12"/>
  <c r="S844" i="12"/>
  <c r="R844" i="12"/>
  <c r="Y844" i="12" s="1"/>
  <c r="Q844" i="12"/>
  <c r="P844" i="12"/>
  <c r="U844" i="12" s="1"/>
  <c r="O844" i="12"/>
  <c r="N844" i="12"/>
  <c r="S843" i="12"/>
  <c r="R843" i="12"/>
  <c r="Q843" i="12"/>
  <c r="P843" i="12"/>
  <c r="O843" i="12"/>
  <c r="N843" i="12"/>
  <c r="Y842" i="12"/>
  <c r="X842" i="12"/>
  <c r="S842" i="12"/>
  <c r="R842" i="12"/>
  <c r="Q842" i="12"/>
  <c r="P842" i="12"/>
  <c r="U842" i="12" s="1"/>
  <c r="O842" i="12"/>
  <c r="N842" i="12"/>
  <c r="X841" i="12"/>
  <c r="S841" i="12"/>
  <c r="R841" i="12"/>
  <c r="Y841" i="12" s="1"/>
  <c r="Q841" i="12"/>
  <c r="P841" i="12"/>
  <c r="O841" i="12"/>
  <c r="N841" i="12"/>
  <c r="S840" i="12"/>
  <c r="R840" i="12"/>
  <c r="Q840" i="12"/>
  <c r="P840" i="12"/>
  <c r="U840" i="12" s="1"/>
  <c r="O840" i="12"/>
  <c r="N840" i="12"/>
  <c r="X839" i="12"/>
  <c r="S839" i="12"/>
  <c r="R839" i="12"/>
  <c r="Y839" i="12" s="1"/>
  <c r="Q839" i="12"/>
  <c r="P839" i="12"/>
  <c r="U839" i="12" s="1"/>
  <c r="O839" i="12"/>
  <c r="N839" i="12"/>
  <c r="Y838" i="12"/>
  <c r="U838" i="12"/>
  <c r="S838" i="12"/>
  <c r="R838" i="12"/>
  <c r="X838" i="12" s="1"/>
  <c r="Q838" i="12"/>
  <c r="P838" i="12"/>
  <c r="O838" i="12"/>
  <c r="N838" i="12"/>
  <c r="S837" i="12"/>
  <c r="R837" i="12"/>
  <c r="Q837" i="12"/>
  <c r="P837" i="12"/>
  <c r="O837" i="12"/>
  <c r="N837" i="12"/>
  <c r="U836" i="12"/>
  <c r="T836" i="12"/>
  <c r="S836" i="12"/>
  <c r="X836" i="12" s="1"/>
  <c r="R836" i="12"/>
  <c r="Q836" i="12"/>
  <c r="W836" i="12" s="1"/>
  <c r="P836" i="12"/>
  <c r="O836" i="12"/>
  <c r="N836" i="12"/>
  <c r="Y835" i="12"/>
  <c r="X835" i="12"/>
  <c r="U835" i="12"/>
  <c r="S835" i="12"/>
  <c r="R835" i="12"/>
  <c r="Q835" i="12"/>
  <c r="P835" i="12"/>
  <c r="O835" i="12"/>
  <c r="N835" i="12"/>
  <c r="Y834" i="12"/>
  <c r="X834" i="12"/>
  <c r="U834" i="12"/>
  <c r="S834" i="12"/>
  <c r="R834" i="12"/>
  <c r="Q834" i="12"/>
  <c r="P834" i="12"/>
  <c r="O834" i="12"/>
  <c r="N834" i="12"/>
  <c r="U833" i="12"/>
  <c r="S833" i="12"/>
  <c r="R833" i="12"/>
  <c r="Q833" i="12"/>
  <c r="P833" i="12"/>
  <c r="O833" i="12"/>
  <c r="N833" i="12"/>
  <c r="Y832" i="12"/>
  <c r="X832" i="12"/>
  <c r="S832" i="12"/>
  <c r="R832" i="12"/>
  <c r="Q832" i="12"/>
  <c r="V832" i="12" s="1"/>
  <c r="P832" i="12"/>
  <c r="O832" i="12"/>
  <c r="N832" i="12"/>
  <c r="S831" i="12"/>
  <c r="X831" i="12" s="1"/>
  <c r="R831" i="12"/>
  <c r="Y831" i="12" s="1"/>
  <c r="Q831" i="12"/>
  <c r="P831" i="12"/>
  <c r="O831" i="12"/>
  <c r="N831" i="12"/>
  <c r="U830" i="12"/>
  <c r="S830" i="12"/>
  <c r="R830" i="12"/>
  <c r="Q830" i="12"/>
  <c r="W830" i="12" s="1"/>
  <c r="P830" i="12"/>
  <c r="O830" i="12"/>
  <c r="N830" i="12"/>
  <c r="U829" i="12"/>
  <c r="S829" i="12"/>
  <c r="X829" i="12" s="1"/>
  <c r="R829" i="12"/>
  <c r="Y829" i="12" s="1"/>
  <c r="Q829" i="12"/>
  <c r="P829" i="12"/>
  <c r="O829" i="12"/>
  <c r="N829" i="12"/>
  <c r="Y828" i="12"/>
  <c r="W828" i="12"/>
  <c r="U828" i="12"/>
  <c r="S828" i="12"/>
  <c r="X828" i="12" s="1"/>
  <c r="R828" i="12"/>
  <c r="Q828" i="12"/>
  <c r="P828" i="12"/>
  <c r="O828" i="12"/>
  <c r="N828" i="12"/>
  <c r="S827" i="12"/>
  <c r="R827" i="12"/>
  <c r="Q827" i="12"/>
  <c r="P827" i="12"/>
  <c r="O827" i="12"/>
  <c r="N827" i="12"/>
  <c r="W826" i="12"/>
  <c r="V826" i="12"/>
  <c r="U826" i="12"/>
  <c r="S826" i="12"/>
  <c r="R826" i="12"/>
  <c r="Q826" i="12"/>
  <c r="P826" i="12"/>
  <c r="T826" i="12" s="1"/>
  <c r="O826" i="12"/>
  <c r="N826" i="12"/>
  <c r="Y825" i="12"/>
  <c r="S825" i="12"/>
  <c r="R825" i="12"/>
  <c r="X825" i="12" s="1"/>
  <c r="Q825" i="12"/>
  <c r="P825" i="12"/>
  <c r="O825" i="12"/>
  <c r="N825" i="12"/>
  <c r="Y824" i="12"/>
  <c r="S824" i="12"/>
  <c r="R824" i="12"/>
  <c r="X824" i="12" s="1"/>
  <c r="Q824" i="12"/>
  <c r="P824" i="12"/>
  <c r="U824" i="12" s="1"/>
  <c r="O824" i="12"/>
  <c r="N824" i="12"/>
  <c r="S823" i="12"/>
  <c r="R823" i="12"/>
  <c r="Q823" i="12"/>
  <c r="P823" i="12"/>
  <c r="U823" i="12" s="1"/>
  <c r="O823" i="12"/>
  <c r="N823" i="12"/>
  <c r="V822" i="12"/>
  <c r="S822" i="12"/>
  <c r="R822" i="12"/>
  <c r="X822" i="12" s="1"/>
  <c r="Q822" i="12"/>
  <c r="P822" i="12"/>
  <c r="U822" i="12" s="1"/>
  <c r="O822" i="12"/>
  <c r="N822" i="12"/>
  <c r="S821" i="12"/>
  <c r="R821" i="12"/>
  <c r="Q821" i="12"/>
  <c r="P821" i="12"/>
  <c r="O821" i="12"/>
  <c r="N821" i="12"/>
  <c r="V820" i="12"/>
  <c r="U820" i="12"/>
  <c r="S820" i="12"/>
  <c r="R820" i="12"/>
  <c r="Q820" i="12"/>
  <c r="P820" i="12"/>
  <c r="O820" i="12"/>
  <c r="N820" i="12"/>
  <c r="U819" i="12"/>
  <c r="S819" i="12"/>
  <c r="R819" i="12"/>
  <c r="Q819" i="12"/>
  <c r="P819" i="12"/>
  <c r="O819" i="12"/>
  <c r="N819" i="12"/>
  <c r="Y818" i="12"/>
  <c r="X818" i="12"/>
  <c r="S818" i="12"/>
  <c r="R818" i="12"/>
  <c r="Q818" i="12"/>
  <c r="P818" i="12"/>
  <c r="U818" i="12" s="1"/>
  <c r="O818" i="12"/>
  <c r="N818" i="12"/>
  <c r="U817" i="12"/>
  <c r="S817" i="12"/>
  <c r="R817" i="12"/>
  <c r="Q817" i="12"/>
  <c r="P817" i="12"/>
  <c r="O817" i="12"/>
  <c r="N817" i="12"/>
  <c r="X816" i="12"/>
  <c r="W816" i="12"/>
  <c r="V816" i="12"/>
  <c r="S816" i="12"/>
  <c r="R816" i="12"/>
  <c r="Y816" i="12" s="1"/>
  <c r="Q816" i="12"/>
  <c r="P816" i="12"/>
  <c r="O816" i="12"/>
  <c r="N816" i="12"/>
  <c r="S815" i="12"/>
  <c r="R815" i="12"/>
  <c r="Q815" i="12"/>
  <c r="P815" i="12"/>
  <c r="O815" i="12"/>
  <c r="N815" i="12"/>
  <c r="X814" i="12"/>
  <c r="Y814" i="12" s="1"/>
  <c r="V814" i="12"/>
  <c r="S814" i="12"/>
  <c r="R814" i="12"/>
  <c r="Q814" i="12"/>
  <c r="P814" i="12"/>
  <c r="T814" i="12" s="1"/>
  <c r="U814" i="12" s="1"/>
  <c r="O814" i="12"/>
  <c r="N814" i="12"/>
  <c r="S813" i="12"/>
  <c r="R813" i="12"/>
  <c r="X813" i="12" s="1"/>
  <c r="Y813" i="12" s="1"/>
  <c r="Q813" i="12"/>
  <c r="P813" i="12"/>
  <c r="O813" i="12"/>
  <c r="N813" i="12"/>
  <c r="S812" i="12"/>
  <c r="R812" i="12"/>
  <c r="Q812" i="12"/>
  <c r="P812" i="12"/>
  <c r="T812" i="12" s="1"/>
  <c r="O812" i="12"/>
  <c r="N812" i="12"/>
  <c r="S811" i="12"/>
  <c r="R811" i="12"/>
  <c r="X811" i="12" s="1"/>
  <c r="Q811" i="12"/>
  <c r="P811" i="12"/>
  <c r="O811" i="12"/>
  <c r="N811" i="12"/>
  <c r="X810" i="12"/>
  <c r="S810" i="12"/>
  <c r="R810" i="12"/>
  <c r="Y810" i="12" s="1"/>
  <c r="Q810" i="12"/>
  <c r="V810" i="12" s="1"/>
  <c r="P810" i="12"/>
  <c r="O810" i="12"/>
  <c r="N810" i="12"/>
  <c r="S809" i="12"/>
  <c r="R809" i="12"/>
  <c r="Q809" i="12"/>
  <c r="P809" i="12"/>
  <c r="O809" i="12"/>
  <c r="N809" i="12"/>
  <c r="S808" i="12"/>
  <c r="R808" i="12"/>
  <c r="X808" i="12" s="1"/>
  <c r="Y808" i="12" s="1"/>
  <c r="Q808" i="12"/>
  <c r="P808" i="12"/>
  <c r="O808" i="12"/>
  <c r="N808" i="12"/>
  <c r="S807" i="12"/>
  <c r="R807" i="12"/>
  <c r="X807" i="12" s="1"/>
  <c r="Q807" i="12"/>
  <c r="P807" i="12"/>
  <c r="O807" i="12"/>
  <c r="N807" i="12"/>
  <c r="U806" i="12"/>
  <c r="S806" i="12"/>
  <c r="R806" i="12"/>
  <c r="Q806" i="12"/>
  <c r="P806" i="12"/>
  <c r="O806" i="12"/>
  <c r="N806" i="12"/>
  <c r="S805" i="12"/>
  <c r="R805" i="12"/>
  <c r="Q805" i="12"/>
  <c r="P805" i="12"/>
  <c r="O805" i="12"/>
  <c r="N805" i="12"/>
  <c r="T804" i="12"/>
  <c r="S804" i="12"/>
  <c r="R804" i="12"/>
  <c r="Q804" i="12"/>
  <c r="P804" i="12"/>
  <c r="U804" i="12" s="1"/>
  <c r="O804" i="12"/>
  <c r="N804" i="12"/>
  <c r="U803" i="12"/>
  <c r="T803" i="12"/>
  <c r="S803" i="12"/>
  <c r="R803" i="12"/>
  <c r="Y803" i="12" s="1"/>
  <c r="Q803" i="12"/>
  <c r="P803" i="12"/>
  <c r="O803" i="12"/>
  <c r="N803" i="12"/>
  <c r="S802" i="12"/>
  <c r="R802" i="12"/>
  <c r="Q802" i="12"/>
  <c r="P802" i="12"/>
  <c r="O802" i="12"/>
  <c r="N802" i="12"/>
  <c r="N797" i="12"/>
  <c r="U796" i="12"/>
  <c r="T796" i="12"/>
  <c r="S796" i="12"/>
  <c r="R796" i="12"/>
  <c r="Q796" i="12"/>
  <c r="W796" i="12" s="1"/>
  <c r="P796" i="12"/>
  <c r="O796" i="12"/>
  <c r="N796" i="12"/>
  <c r="Y795" i="12"/>
  <c r="X795" i="12"/>
  <c r="S795" i="12"/>
  <c r="R795" i="12"/>
  <c r="Q795" i="12"/>
  <c r="P795" i="12"/>
  <c r="O795" i="12"/>
  <c r="N795" i="12"/>
  <c r="S794" i="12"/>
  <c r="R794" i="12"/>
  <c r="Q794" i="12"/>
  <c r="P794" i="12"/>
  <c r="U794" i="12" s="1"/>
  <c r="O794" i="12"/>
  <c r="N794" i="12"/>
  <c r="U793" i="12"/>
  <c r="S793" i="12"/>
  <c r="R793" i="12"/>
  <c r="Q793" i="12"/>
  <c r="W793" i="12" s="1"/>
  <c r="P793" i="12"/>
  <c r="O793" i="12"/>
  <c r="N793" i="12"/>
  <c r="V792" i="12"/>
  <c r="S792" i="12"/>
  <c r="R792" i="12"/>
  <c r="Q792" i="12"/>
  <c r="P792" i="12"/>
  <c r="T792" i="12" s="1"/>
  <c r="U792" i="12" s="1"/>
  <c r="O792" i="12"/>
  <c r="N792" i="12"/>
  <c r="S791" i="12"/>
  <c r="X791" i="12" s="1"/>
  <c r="R791" i="12"/>
  <c r="Y791" i="12" s="1"/>
  <c r="Q791" i="12"/>
  <c r="P791" i="12"/>
  <c r="O791" i="12"/>
  <c r="N791" i="12"/>
  <c r="U790" i="12"/>
  <c r="T790" i="12"/>
  <c r="S790" i="12"/>
  <c r="R790" i="12"/>
  <c r="Q790" i="12"/>
  <c r="P790" i="12"/>
  <c r="O790" i="12"/>
  <c r="N790" i="12"/>
  <c r="S789" i="12"/>
  <c r="R789" i="12"/>
  <c r="Q789" i="12"/>
  <c r="P789" i="12"/>
  <c r="O789" i="12"/>
  <c r="N789" i="12"/>
  <c r="Y788" i="12"/>
  <c r="W788" i="12"/>
  <c r="S788" i="12"/>
  <c r="R788" i="12"/>
  <c r="Q788" i="12"/>
  <c r="P788" i="12"/>
  <c r="U788" i="12" s="1"/>
  <c r="O788" i="12"/>
  <c r="N788" i="12"/>
  <c r="U787" i="12"/>
  <c r="S787" i="12"/>
  <c r="R787" i="12"/>
  <c r="Y787" i="12" s="1"/>
  <c r="Q787" i="12"/>
  <c r="W787" i="12" s="1"/>
  <c r="P787" i="12"/>
  <c r="T787" i="12" s="1"/>
  <c r="O787" i="12"/>
  <c r="N787" i="12"/>
  <c r="S786" i="12"/>
  <c r="R786" i="12"/>
  <c r="Q786" i="12"/>
  <c r="P786" i="12"/>
  <c r="O786" i="12"/>
  <c r="N786" i="12"/>
  <c r="V785" i="12"/>
  <c r="S785" i="12"/>
  <c r="X785" i="12" s="1"/>
  <c r="Y785" i="12" s="1"/>
  <c r="R785" i="12"/>
  <c r="Q785" i="12"/>
  <c r="T785" i="12" s="1"/>
  <c r="U785" i="12" s="1"/>
  <c r="P785" i="12"/>
  <c r="O785" i="12"/>
  <c r="N785" i="12"/>
  <c r="S784" i="12"/>
  <c r="R784" i="12"/>
  <c r="Q784" i="12"/>
  <c r="P784" i="12"/>
  <c r="O784" i="12"/>
  <c r="N784" i="12"/>
  <c r="T783" i="12"/>
  <c r="U783" i="12" s="1"/>
  <c r="S783" i="12"/>
  <c r="X783" i="12" s="1"/>
  <c r="Y783" i="12" s="1"/>
  <c r="R783" i="12"/>
  <c r="V783" i="12" s="1"/>
  <c r="Q783" i="12"/>
  <c r="P783" i="12"/>
  <c r="O783" i="12"/>
  <c r="N783" i="12"/>
  <c r="Y782" i="12"/>
  <c r="X782" i="12"/>
  <c r="W782" i="12"/>
  <c r="S782" i="12"/>
  <c r="R782" i="12"/>
  <c r="Q782" i="12"/>
  <c r="P782" i="12"/>
  <c r="O782" i="12"/>
  <c r="N782" i="12"/>
  <c r="V781" i="12"/>
  <c r="T781" i="12"/>
  <c r="U781" i="12" s="1"/>
  <c r="S781" i="12"/>
  <c r="X781" i="12" s="1"/>
  <c r="Y781" i="12" s="1"/>
  <c r="R781" i="12"/>
  <c r="Q781" i="12"/>
  <c r="P781" i="12"/>
  <c r="O781" i="12"/>
  <c r="N781" i="12"/>
  <c r="Y780" i="12"/>
  <c r="X780" i="12"/>
  <c r="S780" i="12"/>
  <c r="R780" i="12"/>
  <c r="Q780" i="12"/>
  <c r="P780" i="12"/>
  <c r="O780" i="12"/>
  <c r="N780" i="12"/>
  <c r="V779" i="12"/>
  <c r="U779" i="12"/>
  <c r="S779" i="12"/>
  <c r="R779" i="12"/>
  <c r="Y779" i="12" s="1"/>
  <c r="Q779" i="12"/>
  <c r="W779" i="12" s="1"/>
  <c r="P779" i="12"/>
  <c r="T779" i="12" s="1"/>
  <c r="O779" i="12"/>
  <c r="N779" i="12"/>
  <c r="S778" i="12"/>
  <c r="R778" i="12"/>
  <c r="Q778" i="12"/>
  <c r="P778" i="12"/>
  <c r="O778" i="12"/>
  <c r="N778" i="12"/>
  <c r="Y777" i="12"/>
  <c r="V777" i="12"/>
  <c r="U777" i="12"/>
  <c r="S777" i="12"/>
  <c r="R777" i="12"/>
  <c r="Q777" i="12"/>
  <c r="W777" i="12" s="1"/>
  <c r="P777" i="12"/>
  <c r="T777" i="12" s="1"/>
  <c r="O777" i="12"/>
  <c r="N777" i="12"/>
  <c r="Y776" i="12"/>
  <c r="S776" i="12"/>
  <c r="R776" i="12"/>
  <c r="Q776" i="12"/>
  <c r="V776" i="12" s="1"/>
  <c r="P776" i="12"/>
  <c r="O776" i="12"/>
  <c r="N776" i="12"/>
  <c r="U775" i="12"/>
  <c r="S775" i="12"/>
  <c r="R775" i="12"/>
  <c r="Y775" i="12" s="1"/>
  <c r="Q775" i="12"/>
  <c r="P775" i="12"/>
  <c r="O775" i="12"/>
  <c r="N775" i="12"/>
  <c r="Y774" i="12"/>
  <c r="S774" i="12"/>
  <c r="R774" i="12"/>
  <c r="X774" i="12" s="1"/>
  <c r="Q774" i="12"/>
  <c r="P774" i="12"/>
  <c r="O774" i="12"/>
  <c r="N774" i="12"/>
  <c r="U773" i="12"/>
  <c r="S773" i="12"/>
  <c r="R773" i="12"/>
  <c r="Y773" i="12" s="1"/>
  <c r="Q773" i="12"/>
  <c r="P773" i="12"/>
  <c r="O773" i="12"/>
  <c r="N773" i="12"/>
  <c r="S772" i="12"/>
  <c r="R772" i="12"/>
  <c r="Q772" i="12"/>
  <c r="P772" i="12"/>
  <c r="O772" i="12"/>
  <c r="N772" i="12"/>
  <c r="U771" i="12"/>
  <c r="S771" i="12"/>
  <c r="R771" i="12"/>
  <c r="Y771" i="12" s="1"/>
  <c r="Q771" i="12"/>
  <c r="P771" i="12"/>
  <c r="O771" i="12"/>
  <c r="N771" i="12"/>
  <c r="W770" i="12"/>
  <c r="S770" i="12"/>
  <c r="R770" i="12"/>
  <c r="Q770" i="12"/>
  <c r="P770" i="12"/>
  <c r="O770" i="12"/>
  <c r="N770" i="12"/>
  <c r="V769" i="12"/>
  <c r="T769" i="12"/>
  <c r="S769" i="12"/>
  <c r="X769" i="12" s="1"/>
  <c r="Y769" i="12" s="1"/>
  <c r="R769" i="12"/>
  <c r="Q769" i="12"/>
  <c r="P769" i="12"/>
  <c r="O769" i="12"/>
  <c r="N769" i="12"/>
  <c r="S768" i="12"/>
  <c r="R768" i="12"/>
  <c r="Y768" i="12" s="1"/>
  <c r="Q768" i="12"/>
  <c r="P768" i="12"/>
  <c r="O768" i="12"/>
  <c r="N768" i="12"/>
  <c r="Y767" i="12"/>
  <c r="U767" i="12"/>
  <c r="S767" i="12"/>
  <c r="X767" i="12" s="1"/>
  <c r="R767" i="12"/>
  <c r="Q767" i="12"/>
  <c r="P767" i="12"/>
  <c r="O767" i="12"/>
  <c r="N767" i="12"/>
  <c r="W766" i="12"/>
  <c r="S766" i="12"/>
  <c r="R766" i="12"/>
  <c r="Q766" i="12"/>
  <c r="P766" i="12"/>
  <c r="O766" i="12"/>
  <c r="N766" i="12"/>
  <c r="U765" i="12"/>
  <c r="S765" i="12"/>
  <c r="R765" i="12"/>
  <c r="Q765" i="12"/>
  <c r="W765" i="12" s="1"/>
  <c r="P765" i="12"/>
  <c r="T765" i="12" s="1"/>
  <c r="O765" i="12"/>
  <c r="N765" i="12"/>
  <c r="Y764" i="12"/>
  <c r="S764" i="12"/>
  <c r="R764" i="12"/>
  <c r="X764" i="12" s="1"/>
  <c r="Q764" i="12"/>
  <c r="V764" i="12" s="1"/>
  <c r="P764" i="12"/>
  <c r="O764" i="12"/>
  <c r="N764" i="12"/>
  <c r="S763" i="12"/>
  <c r="R763" i="12"/>
  <c r="Y763" i="12" s="1"/>
  <c r="Q763" i="12"/>
  <c r="P763" i="12"/>
  <c r="O763" i="12"/>
  <c r="N763" i="12"/>
  <c r="S762" i="12"/>
  <c r="R762" i="12"/>
  <c r="Q762" i="12"/>
  <c r="P762" i="12"/>
  <c r="O762" i="12"/>
  <c r="N762" i="12"/>
  <c r="U761" i="12"/>
  <c r="S761" i="12"/>
  <c r="R761" i="12"/>
  <c r="Y761" i="12" s="1"/>
  <c r="Q761" i="12"/>
  <c r="P761" i="12"/>
  <c r="T761" i="12" s="1"/>
  <c r="O761" i="12"/>
  <c r="N761" i="12"/>
  <c r="W760" i="12"/>
  <c r="S760" i="12"/>
  <c r="R760" i="12"/>
  <c r="Q760" i="12"/>
  <c r="P760" i="12"/>
  <c r="O760" i="12"/>
  <c r="N760" i="12"/>
  <c r="U759" i="12"/>
  <c r="S759" i="12"/>
  <c r="X759" i="12" s="1"/>
  <c r="R759" i="12"/>
  <c r="Q759" i="12"/>
  <c r="P759" i="12"/>
  <c r="O759" i="12"/>
  <c r="N759" i="12"/>
  <c r="S758" i="12"/>
  <c r="R758" i="12"/>
  <c r="Q758" i="12"/>
  <c r="P758" i="12"/>
  <c r="O758" i="12"/>
  <c r="N758" i="12"/>
  <c r="Y757" i="12"/>
  <c r="V757" i="12"/>
  <c r="S757" i="12"/>
  <c r="X757" i="12" s="1"/>
  <c r="R757" i="12"/>
  <c r="Q757" i="12"/>
  <c r="W757" i="12" s="1"/>
  <c r="P757" i="12"/>
  <c r="U757" i="12" s="1"/>
  <c r="O757" i="12"/>
  <c r="N757" i="12"/>
  <c r="S756" i="12"/>
  <c r="R756" i="12"/>
  <c r="Q756" i="12"/>
  <c r="P756" i="12"/>
  <c r="O756" i="12"/>
  <c r="N756" i="12"/>
  <c r="Y755" i="12"/>
  <c r="V755" i="12"/>
  <c r="S755" i="12"/>
  <c r="X755" i="12" s="1"/>
  <c r="R755" i="12"/>
  <c r="Q755" i="12"/>
  <c r="W755" i="12" s="1"/>
  <c r="P755" i="12"/>
  <c r="U755" i="12" s="1"/>
  <c r="O755" i="12"/>
  <c r="N755" i="12"/>
  <c r="Y754" i="12"/>
  <c r="X754" i="12"/>
  <c r="W754" i="12"/>
  <c r="S754" i="12"/>
  <c r="R754" i="12"/>
  <c r="Q754" i="12"/>
  <c r="V754" i="12" s="1"/>
  <c r="P754" i="12"/>
  <c r="O754" i="12"/>
  <c r="N754" i="12"/>
  <c r="Y753" i="12"/>
  <c r="V753" i="12"/>
  <c r="S753" i="12"/>
  <c r="X753" i="12" s="1"/>
  <c r="R753" i="12"/>
  <c r="Q753" i="12"/>
  <c r="W753" i="12" s="1"/>
  <c r="P753" i="12"/>
  <c r="O753" i="12"/>
  <c r="N753" i="12"/>
  <c r="S752" i="12"/>
  <c r="R752" i="12"/>
  <c r="Q752" i="12"/>
  <c r="P752" i="12"/>
  <c r="O752" i="12"/>
  <c r="N752" i="12"/>
  <c r="T751" i="12"/>
  <c r="S751" i="12"/>
  <c r="X751" i="12" s="1"/>
  <c r="R751" i="12"/>
  <c r="Y751" i="12" s="1"/>
  <c r="Q751" i="12"/>
  <c r="P751" i="12"/>
  <c r="U751" i="12" s="1"/>
  <c r="O751" i="12"/>
  <c r="N751" i="12"/>
  <c r="S750" i="12"/>
  <c r="R750" i="12"/>
  <c r="Q750" i="12"/>
  <c r="P750" i="12"/>
  <c r="O750" i="12"/>
  <c r="N750" i="12"/>
  <c r="U749" i="12"/>
  <c r="S749" i="12"/>
  <c r="X749" i="12" s="1"/>
  <c r="R749" i="12"/>
  <c r="Y749" i="12" s="1"/>
  <c r="Q749" i="12"/>
  <c r="P749" i="12"/>
  <c r="O749" i="12"/>
  <c r="N749" i="12"/>
  <c r="W748" i="12"/>
  <c r="S748" i="12"/>
  <c r="R748" i="12"/>
  <c r="Q748" i="12"/>
  <c r="P748" i="12"/>
  <c r="O748" i="12"/>
  <c r="N748" i="12"/>
  <c r="Y747" i="12"/>
  <c r="V747" i="12"/>
  <c r="U747" i="12"/>
  <c r="T747" i="12"/>
  <c r="S747" i="12"/>
  <c r="X747" i="12" s="1"/>
  <c r="R747" i="12"/>
  <c r="Q747" i="12"/>
  <c r="W747" i="12" s="1"/>
  <c r="P747" i="12"/>
  <c r="O747" i="12"/>
  <c r="N747" i="12"/>
  <c r="S746" i="12"/>
  <c r="R746" i="12"/>
  <c r="Q746" i="12"/>
  <c r="P746" i="12"/>
  <c r="O746" i="12"/>
  <c r="N746" i="12"/>
  <c r="Y745" i="12"/>
  <c r="V745" i="12"/>
  <c r="T745" i="12"/>
  <c r="U745" i="12" s="1"/>
  <c r="S745" i="12"/>
  <c r="X745" i="12" s="1"/>
  <c r="R745" i="12"/>
  <c r="Q745" i="12"/>
  <c r="W745" i="12" s="1"/>
  <c r="P745" i="12"/>
  <c r="O745" i="12"/>
  <c r="N745" i="12"/>
  <c r="W744" i="12"/>
  <c r="S744" i="12"/>
  <c r="R744" i="12"/>
  <c r="Q744" i="12"/>
  <c r="P744" i="12"/>
  <c r="O744" i="12"/>
  <c r="N744" i="12"/>
  <c r="V743" i="12"/>
  <c r="U743" i="12"/>
  <c r="T743" i="12"/>
  <c r="S743" i="12"/>
  <c r="X743" i="12" s="1"/>
  <c r="R743" i="12"/>
  <c r="Y743" i="12" s="1"/>
  <c r="Q743" i="12"/>
  <c r="W743" i="12" s="1"/>
  <c r="P743" i="12"/>
  <c r="O743" i="12"/>
  <c r="N743" i="12"/>
  <c r="Y742" i="12"/>
  <c r="X742" i="12"/>
  <c r="W742" i="12"/>
  <c r="S742" i="12"/>
  <c r="R742" i="12"/>
  <c r="Q742" i="12"/>
  <c r="V742" i="12" s="1"/>
  <c r="P742" i="12"/>
  <c r="O742" i="12"/>
  <c r="N742" i="12"/>
  <c r="V741" i="12"/>
  <c r="U741" i="12"/>
  <c r="S741" i="12"/>
  <c r="R741" i="12"/>
  <c r="Y741" i="12" s="1"/>
  <c r="Q741" i="12"/>
  <c r="W741" i="12" s="1"/>
  <c r="P741" i="12"/>
  <c r="T741" i="12" s="1"/>
  <c r="O741" i="12"/>
  <c r="N741" i="12"/>
  <c r="Y740" i="12"/>
  <c r="S740" i="12"/>
  <c r="R740" i="12"/>
  <c r="Q740" i="12"/>
  <c r="P740" i="12"/>
  <c r="O740" i="12"/>
  <c r="N740" i="12"/>
  <c r="U739" i="12"/>
  <c r="S739" i="12"/>
  <c r="R739" i="12"/>
  <c r="Q739" i="12"/>
  <c r="W739" i="12" s="1"/>
  <c r="P739" i="12"/>
  <c r="T739" i="12" s="1"/>
  <c r="O739" i="12"/>
  <c r="N739" i="12"/>
  <c r="S738" i="12"/>
  <c r="R738" i="12"/>
  <c r="Q738" i="12"/>
  <c r="P738" i="12"/>
  <c r="O738" i="12"/>
  <c r="N738" i="12"/>
  <c r="V737" i="12"/>
  <c r="S737" i="12"/>
  <c r="X737" i="12" s="1"/>
  <c r="R737" i="12"/>
  <c r="Y737" i="12" s="1"/>
  <c r="Q737" i="12"/>
  <c r="W737" i="12" s="1"/>
  <c r="P737" i="12"/>
  <c r="T737" i="12" s="1"/>
  <c r="U737" i="12" s="1"/>
  <c r="O737" i="12"/>
  <c r="N737" i="12"/>
  <c r="X736" i="12"/>
  <c r="W736" i="12"/>
  <c r="S736" i="12"/>
  <c r="R736" i="12"/>
  <c r="Y736" i="12" s="1"/>
  <c r="Q736" i="12"/>
  <c r="P736" i="12"/>
  <c r="O736" i="12"/>
  <c r="N736" i="12"/>
  <c r="U735" i="12"/>
  <c r="S735" i="12"/>
  <c r="R735" i="12"/>
  <c r="Q735" i="12"/>
  <c r="W735" i="12" s="1"/>
  <c r="P735" i="12"/>
  <c r="T735" i="12" s="1"/>
  <c r="O735" i="12"/>
  <c r="N735" i="12"/>
  <c r="Y734" i="12"/>
  <c r="S734" i="12"/>
  <c r="R734" i="12"/>
  <c r="X734" i="12" s="1"/>
  <c r="Q734" i="12"/>
  <c r="P734" i="12"/>
  <c r="O734" i="12"/>
  <c r="N734" i="12"/>
  <c r="V733" i="12"/>
  <c r="S733" i="12"/>
  <c r="X733" i="12" s="1"/>
  <c r="R733" i="12"/>
  <c r="Y733" i="12" s="1"/>
  <c r="Q733" i="12"/>
  <c r="W733" i="12" s="1"/>
  <c r="P733" i="12"/>
  <c r="O733" i="12"/>
  <c r="N733" i="12"/>
  <c r="T732" i="12"/>
  <c r="S732" i="12"/>
  <c r="R732" i="12"/>
  <c r="Q732" i="12"/>
  <c r="W732" i="12" s="1"/>
  <c r="P732" i="12"/>
  <c r="O732" i="12"/>
  <c r="N732" i="12"/>
  <c r="V731" i="12"/>
  <c r="S731" i="12"/>
  <c r="X731" i="12" s="1"/>
  <c r="R731" i="12"/>
  <c r="Y731" i="12" s="1"/>
  <c r="Q731" i="12"/>
  <c r="W731" i="12" s="1"/>
  <c r="P731" i="12"/>
  <c r="O731" i="12"/>
  <c r="N731" i="12"/>
  <c r="S730" i="12"/>
  <c r="R730" i="12"/>
  <c r="Y730" i="12" s="1"/>
  <c r="Q730" i="12"/>
  <c r="P730" i="12"/>
  <c r="O730" i="12"/>
  <c r="N730" i="12"/>
  <c r="S729" i="12"/>
  <c r="R729" i="12"/>
  <c r="Y729" i="12" s="1"/>
  <c r="Q729" i="12"/>
  <c r="W729" i="12" s="1"/>
  <c r="P729" i="12"/>
  <c r="O729" i="12"/>
  <c r="N729" i="12"/>
  <c r="W728" i="12"/>
  <c r="S728" i="12"/>
  <c r="R728" i="12"/>
  <c r="Q728" i="12"/>
  <c r="P728" i="12"/>
  <c r="U728" i="12" s="1"/>
  <c r="O728" i="12"/>
  <c r="N728" i="12"/>
  <c r="X727" i="12"/>
  <c r="T727" i="12"/>
  <c r="S727" i="12"/>
  <c r="R727" i="12"/>
  <c r="Y727" i="12" s="1"/>
  <c r="Q727" i="12"/>
  <c r="P727" i="12"/>
  <c r="U727" i="12" s="1"/>
  <c r="O727" i="12"/>
  <c r="N727" i="12"/>
  <c r="X726" i="12"/>
  <c r="S726" i="12"/>
  <c r="R726" i="12"/>
  <c r="Y726" i="12" s="1"/>
  <c r="Q726" i="12"/>
  <c r="P726" i="12"/>
  <c r="O726" i="12"/>
  <c r="N726" i="12"/>
  <c r="S725" i="12"/>
  <c r="X725" i="12" s="1"/>
  <c r="R725" i="12"/>
  <c r="Q725" i="12"/>
  <c r="V725" i="12" s="1"/>
  <c r="P725" i="12"/>
  <c r="O725" i="12"/>
  <c r="N725" i="12"/>
  <c r="S724" i="12"/>
  <c r="R724" i="12"/>
  <c r="Q724" i="12"/>
  <c r="W724" i="12" s="1"/>
  <c r="P724" i="12"/>
  <c r="O724" i="12"/>
  <c r="N724" i="12"/>
  <c r="U723" i="12"/>
  <c r="S723" i="12"/>
  <c r="R723" i="12"/>
  <c r="Q723" i="12"/>
  <c r="P723" i="12"/>
  <c r="T723" i="12" s="1"/>
  <c r="O723" i="12"/>
  <c r="N723" i="12"/>
  <c r="Y722" i="12"/>
  <c r="S722" i="12"/>
  <c r="R722" i="12"/>
  <c r="X722" i="12" s="1"/>
  <c r="Q722" i="12"/>
  <c r="P722" i="12"/>
  <c r="O722" i="12"/>
  <c r="N722" i="12"/>
  <c r="V721" i="12"/>
  <c r="S721" i="12"/>
  <c r="R721" i="12"/>
  <c r="Q721" i="12"/>
  <c r="P721" i="12"/>
  <c r="O721" i="12"/>
  <c r="N721" i="12"/>
  <c r="S720" i="12"/>
  <c r="R720" i="12"/>
  <c r="Q720" i="12"/>
  <c r="W720" i="12" s="1"/>
  <c r="P720" i="12"/>
  <c r="U720" i="12" s="1"/>
  <c r="O720" i="12"/>
  <c r="N720" i="12"/>
  <c r="U719" i="12"/>
  <c r="S719" i="12"/>
  <c r="R719" i="12"/>
  <c r="Q719" i="12"/>
  <c r="V719" i="12" s="1"/>
  <c r="P719" i="12"/>
  <c r="O719" i="12"/>
  <c r="N719" i="12"/>
  <c r="S718" i="12"/>
  <c r="R718" i="12"/>
  <c r="Q718" i="12"/>
  <c r="P718" i="12"/>
  <c r="O718" i="12"/>
  <c r="N718" i="12"/>
  <c r="S717" i="12"/>
  <c r="R717" i="12"/>
  <c r="Y717" i="12" s="1"/>
  <c r="Q717" i="12"/>
  <c r="P717" i="12"/>
  <c r="O717" i="12"/>
  <c r="N717" i="12"/>
  <c r="W716" i="12"/>
  <c r="S716" i="12"/>
  <c r="R716" i="12"/>
  <c r="Q716" i="12"/>
  <c r="P716" i="12"/>
  <c r="O716" i="12"/>
  <c r="N716" i="12"/>
  <c r="S715" i="12"/>
  <c r="X715" i="12" s="1"/>
  <c r="R715" i="12"/>
  <c r="Q715" i="12"/>
  <c r="P715" i="12"/>
  <c r="O715" i="12"/>
  <c r="N715" i="12"/>
  <c r="S714" i="12"/>
  <c r="R714" i="12"/>
  <c r="Q714" i="12"/>
  <c r="P714" i="12"/>
  <c r="O714" i="12"/>
  <c r="N714" i="12"/>
  <c r="S713" i="12"/>
  <c r="R713" i="12"/>
  <c r="Y713" i="12" s="1"/>
  <c r="Q713" i="12"/>
  <c r="P713" i="12"/>
  <c r="O713" i="12"/>
  <c r="N713" i="12"/>
  <c r="S712" i="12"/>
  <c r="R712" i="12"/>
  <c r="Q712" i="12"/>
  <c r="W712" i="12" s="1"/>
  <c r="P712" i="12"/>
  <c r="O712" i="12"/>
  <c r="N712" i="12"/>
  <c r="U711" i="12"/>
  <c r="T711" i="12"/>
  <c r="S711" i="12"/>
  <c r="R711" i="12"/>
  <c r="Q711" i="12"/>
  <c r="W711" i="12" s="1"/>
  <c r="P711" i="12"/>
  <c r="O711" i="12"/>
  <c r="N711" i="12"/>
  <c r="S710" i="12"/>
  <c r="R710" i="12"/>
  <c r="Q710" i="12"/>
  <c r="P710" i="12"/>
  <c r="O710" i="12"/>
  <c r="N710" i="12"/>
  <c r="S709" i="12"/>
  <c r="X709" i="12" s="1"/>
  <c r="R709" i="12"/>
  <c r="Y709" i="12" s="1"/>
  <c r="Q709" i="12"/>
  <c r="P709" i="12"/>
  <c r="O709" i="12"/>
  <c r="N709" i="12"/>
  <c r="S708" i="12"/>
  <c r="R708" i="12"/>
  <c r="Q708" i="12"/>
  <c r="P708" i="12"/>
  <c r="U708" i="12" s="1"/>
  <c r="O708" i="12"/>
  <c r="N708" i="12"/>
  <c r="V707" i="12"/>
  <c r="S707" i="12"/>
  <c r="X707" i="12" s="1"/>
  <c r="R707" i="12"/>
  <c r="Y707" i="12" s="1"/>
  <c r="Q707" i="12"/>
  <c r="W707" i="12" s="1"/>
  <c r="P707" i="12"/>
  <c r="U707" i="12" s="1"/>
  <c r="O707" i="12"/>
  <c r="N707" i="12"/>
  <c r="Y706" i="12"/>
  <c r="S706" i="12"/>
  <c r="X706" i="12" s="1"/>
  <c r="R706" i="12"/>
  <c r="Q706" i="12"/>
  <c r="P706" i="12"/>
  <c r="O706" i="12"/>
  <c r="N706" i="12"/>
  <c r="S705" i="12"/>
  <c r="X705" i="12" s="1"/>
  <c r="R705" i="12"/>
  <c r="Q705" i="12"/>
  <c r="W705" i="12" s="1"/>
  <c r="P705" i="12"/>
  <c r="O705" i="12"/>
  <c r="N705" i="12"/>
  <c r="W704" i="12"/>
  <c r="T704" i="12"/>
  <c r="S704" i="12"/>
  <c r="R704" i="12"/>
  <c r="Q704" i="12"/>
  <c r="P704" i="12"/>
  <c r="U704" i="12" s="1"/>
  <c r="O704" i="12"/>
  <c r="N704" i="12"/>
  <c r="X703" i="12"/>
  <c r="U703" i="12"/>
  <c r="T703" i="12"/>
  <c r="S703" i="12"/>
  <c r="R703" i="12"/>
  <c r="Y703" i="12" s="1"/>
  <c r="Q703" i="12"/>
  <c r="P703" i="12"/>
  <c r="O703" i="12"/>
  <c r="N703" i="12"/>
  <c r="Y702" i="12"/>
  <c r="X702" i="12"/>
  <c r="S702" i="12"/>
  <c r="R702" i="12"/>
  <c r="Q702" i="12"/>
  <c r="P702" i="12"/>
  <c r="O702" i="12"/>
  <c r="N702" i="12"/>
  <c r="V701" i="12"/>
  <c r="S701" i="12"/>
  <c r="X701" i="12" s="1"/>
  <c r="R701" i="12"/>
  <c r="Y701" i="12" s="1"/>
  <c r="Q701" i="12"/>
  <c r="W701" i="12" s="1"/>
  <c r="P701" i="12"/>
  <c r="O701" i="12"/>
  <c r="N701" i="12"/>
  <c r="W700" i="12"/>
  <c r="T700" i="12"/>
  <c r="S700" i="12"/>
  <c r="R700" i="12"/>
  <c r="Q700" i="12"/>
  <c r="P700" i="12"/>
  <c r="U700" i="12" s="1"/>
  <c r="O700" i="12"/>
  <c r="N700" i="12"/>
  <c r="X699" i="12"/>
  <c r="V699" i="12"/>
  <c r="U699" i="12"/>
  <c r="S699" i="12"/>
  <c r="R699" i="12"/>
  <c r="Y699" i="12" s="1"/>
  <c r="Q699" i="12"/>
  <c r="W699" i="12" s="1"/>
  <c r="P699" i="12"/>
  <c r="T699" i="12" s="1"/>
  <c r="O699" i="12"/>
  <c r="N699" i="12"/>
  <c r="Y698" i="12"/>
  <c r="S698" i="12"/>
  <c r="R698" i="12"/>
  <c r="X698" i="12" s="1"/>
  <c r="Q698" i="12"/>
  <c r="P698" i="12"/>
  <c r="O698" i="12"/>
  <c r="N698" i="12"/>
  <c r="V697" i="12"/>
  <c r="S697" i="12"/>
  <c r="X697" i="12" s="1"/>
  <c r="R697" i="12"/>
  <c r="Y697" i="12" s="1"/>
  <c r="Q697" i="12"/>
  <c r="W697" i="12" s="1"/>
  <c r="P697" i="12"/>
  <c r="O697" i="12"/>
  <c r="N697" i="12"/>
  <c r="W696" i="12"/>
  <c r="T696" i="12"/>
  <c r="S696" i="12"/>
  <c r="R696" i="12"/>
  <c r="Q696" i="12"/>
  <c r="P696" i="12"/>
  <c r="U696" i="12" s="1"/>
  <c r="O696" i="12"/>
  <c r="N696" i="12"/>
  <c r="V695" i="12"/>
  <c r="S695" i="12"/>
  <c r="X695" i="12" s="1"/>
  <c r="R695" i="12"/>
  <c r="Y695" i="12" s="1"/>
  <c r="Q695" i="12"/>
  <c r="W695" i="12" s="1"/>
  <c r="P695" i="12"/>
  <c r="O695" i="12"/>
  <c r="N695" i="12"/>
  <c r="S694" i="12"/>
  <c r="R694" i="12"/>
  <c r="Y694" i="12" s="1"/>
  <c r="Q694" i="12"/>
  <c r="P694" i="12"/>
  <c r="O694" i="12"/>
  <c r="N694" i="12"/>
  <c r="S693" i="12"/>
  <c r="R693" i="12"/>
  <c r="Y693" i="12" s="1"/>
  <c r="Q693" i="12"/>
  <c r="W693" i="12" s="1"/>
  <c r="P693" i="12"/>
  <c r="O693" i="12"/>
  <c r="N693" i="12"/>
  <c r="W692" i="12"/>
  <c r="S692" i="12"/>
  <c r="R692" i="12"/>
  <c r="Q692" i="12"/>
  <c r="P692" i="12"/>
  <c r="U692" i="12" s="1"/>
  <c r="O692" i="12"/>
  <c r="N692" i="12"/>
  <c r="X691" i="12"/>
  <c r="S691" i="12"/>
  <c r="R691" i="12"/>
  <c r="Y691" i="12" s="1"/>
  <c r="Q691" i="12"/>
  <c r="P691" i="12"/>
  <c r="O691" i="12"/>
  <c r="N691" i="12"/>
  <c r="X690" i="12"/>
  <c r="S690" i="12"/>
  <c r="R690" i="12"/>
  <c r="Y690" i="12" s="1"/>
  <c r="Q690" i="12"/>
  <c r="P690" i="12"/>
  <c r="O690" i="12"/>
  <c r="N690" i="12"/>
  <c r="S689" i="12"/>
  <c r="X689" i="12" s="1"/>
  <c r="R689" i="12"/>
  <c r="Y689" i="12" s="1"/>
  <c r="Q689" i="12"/>
  <c r="W689" i="12" s="1"/>
  <c r="P689" i="12"/>
  <c r="O689" i="12"/>
  <c r="N689" i="12"/>
  <c r="S688" i="12"/>
  <c r="R688" i="12"/>
  <c r="Q688" i="12"/>
  <c r="W688" i="12" s="1"/>
  <c r="P688" i="12"/>
  <c r="O688" i="12"/>
  <c r="N688" i="12"/>
  <c r="U687" i="12"/>
  <c r="S687" i="12"/>
  <c r="R687" i="12"/>
  <c r="Q687" i="12"/>
  <c r="P687" i="12"/>
  <c r="T687" i="12" s="1"/>
  <c r="O687" i="12"/>
  <c r="N687" i="12"/>
  <c r="S686" i="12"/>
  <c r="R686" i="12"/>
  <c r="Q686" i="12"/>
  <c r="P686" i="12"/>
  <c r="O686" i="12"/>
  <c r="N686" i="12"/>
  <c r="S685" i="12"/>
  <c r="R685" i="12"/>
  <c r="Y685" i="12" s="1"/>
  <c r="Q685" i="12"/>
  <c r="P685" i="12"/>
  <c r="O685" i="12"/>
  <c r="N685" i="12"/>
  <c r="S684" i="12"/>
  <c r="R684" i="12"/>
  <c r="Q684" i="12"/>
  <c r="P684" i="12"/>
  <c r="U684" i="12" s="1"/>
  <c r="O684" i="12"/>
  <c r="N684" i="12"/>
  <c r="U683" i="12"/>
  <c r="S683" i="12"/>
  <c r="R683" i="12"/>
  <c r="Q683" i="12"/>
  <c r="P683" i="12"/>
  <c r="O683" i="12"/>
  <c r="N683" i="12"/>
  <c r="S682" i="12"/>
  <c r="R682" i="12"/>
  <c r="Q682" i="12"/>
  <c r="P682" i="12"/>
  <c r="O682" i="12"/>
  <c r="N682" i="12"/>
  <c r="S681" i="12"/>
  <c r="R681" i="12"/>
  <c r="Y681" i="12" s="1"/>
  <c r="Q681" i="12"/>
  <c r="P681" i="12"/>
  <c r="O681" i="12"/>
  <c r="N681" i="12"/>
  <c r="W680" i="12"/>
  <c r="S680" i="12"/>
  <c r="R680" i="12"/>
  <c r="Q680" i="12"/>
  <c r="P680" i="12"/>
  <c r="O680" i="12"/>
  <c r="N680" i="12"/>
  <c r="U679" i="12"/>
  <c r="T679" i="12"/>
  <c r="S679" i="12"/>
  <c r="R679" i="12"/>
  <c r="Q679" i="12"/>
  <c r="W679" i="12" s="1"/>
  <c r="P679" i="12"/>
  <c r="O679" i="12"/>
  <c r="N679" i="12"/>
  <c r="S678" i="12"/>
  <c r="X678" i="12" s="1"/>
  <c r="R678" i="12"/>
  <c r="Y678" i="12" s="1"/>
  <c r="Q678" i="12"/>
  <c r="P678" i="12"/>
  <c r="O678" i="12"/>
  <c r="N678" i="12"/>
  <c r="S677" i="12"/>
  <c r="R677" i="12"/>
  <c r="Y677" i="12" s="1"/>
  <c r="Q677" i="12"/>
  <c r="P677" i="12"/>
  <c r="O677" i="12"/>
  <c r="N677" i="12"/>
  <c r="S676" i="12"/>
  <c r="R676" i="12"/>
  <c r="Q676" i="12"/>
  <c r="P676" i="12"/>
  <c r="U676" i="12" s="1"/>
  <c r="O676" i="12"/>
  <c r="N676" i="12"/>
  <c r="V675" i="12"/>
  <c r="U675" i="12"/>
  <c r="S675" i="12"/>
  <c r="X675" i="12" s="1"/>
  <c r="R675" i="12"/>
  <c r="Y675" i="12" s="1"/>
  <c r="Q675" i="12"/>
  <c r="W675" i="12" s="1"/>
  <c r="P675" i="12"/>
  <c r="T675" i="12" s="1"/>
  <c r="O675" i="12"/>
  <c r="N675" i="12"/>
  <c r="Y674" i="12"/>
  <c r="X674" i="12"/>
  <c r="S674" i="12"/>
  <c r="R674" i="12"/>
  <c r="Q674" i="12"/>
  <c r="P674" i="12"/>
  <c r="O674" i="12"/>
  <c r="N674" i="12"/>
  <c r="V673" i="12"/>
  <c r="S673" i="12"/>
  <c r="X673" i="12" s="1"/>
  <c r="R673" i="12"/>
  <c r="Y673" i="12" s="1"/>
  <c r="Q673" i="12"/>
  <c r="W673" i="12" s="1"/>
  <c r="P673" i="12"/>
  <c r="O673" i="12"/>
  <c r="N673" i="12"/>
  <c r="W672" i="12"/>
  <c r="T672" i="12"/>
  <c r="S672" i="12"/>
  <c r="R672" i="12"/>
  <c r="Q672" i="12"/>
  <c r="P672" i="12"/>
  <c r="U672" i="12" s="1"/>
  <c r="O672" i="12"/>
  <c r="N672" i="12"/>
  <c r="X671" i="12"/>
  <c r="V671" i="12"/>
  <c r="U671" i="12"/>
  <c r="S671" i="12"/>
  <c r="R671" i="12"/>
  <c r="Y671" i="12" s="1"/>
  <c r="Q671" i="12"/>
  <c r="P671" i="12"/>
  <c r="O671" i="12"/>
  <c r="N671" i="12"/>
  <c r="Y670" i="12"/>
  <c r="X670" i="12"/>
  <c r="S670" i="12"/>
  <c r="R670" i="12"/>
  <c r="Q670" i="12"/>
  <c r="P670" i="12"/>
  <c r="O670" i="12"/>
  <c r="N670" i="12"/>
  <c r="S669" i="12"/>
  <c r="R669" i="12"/>
  <c r="Q669" i="12"/>
  <c r="P669" i="12"/>
  <c r="O669" i="12"/>
  <c r="N669" i="12"/>
  <c r="T668" i="12"/>
  <c r="U668" i="12" s="1"/>
  <c r="S668" i="12"/>
  <c r="R668" i="12"/>
  <c r="X668" i="12" s="1"/>
  <c r="Y668" i="12" s="1"/>
  <c r="Q668" i="12"/>
  <c r="P668" i="12"/>
  <c r="O668" i="12"/>
  <c r="N668" i="12"/>
  <c r="S667" i="12"/>
  <c r="R667" i="12"/>
  <c r="Q667" i="12"/>
  <c r="P667" i="12"/>
  <c r="O667" i="12"/>
  <c r="N667" i="12"/>
  <c r="Y666" i="12"/>
  <c r="W666" i="12"/>
  <c r="V666" i="12"/>
  <c r="S666" i="12"/>
  <c r="R666" i="12"/>
  <c r="Q666" i="12"/>
  <c r="P666" i="12"/>
  <c r="O666" i="12"/>
  <c r="N666" i="12"/>
  <c r="S665" i="12"/>
  <c r="R665" i="12"/>
  <c r="Q665" i="12"/>
  <c r="P665" i="12"/>
  <c r="O665" i="12"/>
  <c r="N665" i="12"/>
  <c r="Y664" i="12"/>
  <c r="W664" i="12"/>
  <c r="S664" i="12"/>
  <c r="R664" i="12"/>
  <c r="X664" i="12" s="1"/>
  <c r="Q664" i="12"/>
  <c r="V664" i="12" s="1"/>
  <c r="P664" i="12"/>
  <c r="U664" i="12" s="1"/>
  <c r="O664" i="12"/>
  <c r="N664" i="12"/>
  <c r="S663" i="12"/>
  <c r="X663" i="12" s="1"/>
  <c r="R663" i="12"/>
  <c r="Y663" i="12" s="1"/>
  <c r="Q663" i="12"/>
  <c r="P663" i="12"/>
  <c r="O663" i="12"/>
  <c r="N663" i="12"/>
  <c r="V662" i="12"/>
  <c r="U662" i="12"/>
  <c r="S662" i="12"/>
  <c r="R662" i="12"/>
  <c r="Q662" i="12"/>
  <c r="P662" i="12"/>
  <c r="O662" i="12"/>
  <c r="N662" i="12"/>
  <c r="S661" i="12"/>
  <c r="R661" i="12"/>
  <c r="Q661" i="12"/>
  <c r="P661" i="12"/>
  <c r="O661" i="12"/>
  <c r="N661" i="12"/>
  <c r="Y660" i="12"/>
  <c r="W660" i="12"/>
  <c r="V660" i="12"/>
  <c r="U660" i="12"/>
  <c r="T660" i="12"/>
  <c r="S660" i="12"/>
  <c r="R660" i="12"/>
  <c r="Q660" i="12"/>
  <c r="P660" i="12"/>
  <c r="O660" i="12"/>
  <c r="N660" i="12"/>
  <c r="X659" i="12"/>
  <c r="S659" i="12"/>
  <c r="R659" i="12"/>
  <c r="Q659" i="12"/>
  <c r="P659" i="12"/>
  <c r="O659" i="12"/>
  <c r="N659" i="12"/>
  <c r="W658" i="12"/>
  <c r="V658" i="12"/>
  <c r="U658" i="12"/>
  <c r="S658" i="12"/>
  <c r="R658" i="12"/>
  <c r="Q658" i="12"/>
  <c r="P658" i="12"/>
  <c r="T658" i="12" s="1"/>
  <c r="O658" i="12"/>
  <c r="N658" i="12"/>
  <c r="X657" i="12"/>
  <c r="Y657" i="12" s="1"/>
  <c r="S657" i="12"/>
  <c r="R657" i="12"/>
  <c r="Q657" i="12"/>
  <c r="P657" i="12"/>
  <c r="O657" i="12"/>
  <c r="N657" i="12"/>
  <c r="Y656" i="12"/>
  <c r="U656" i="12"/>
  <c r="S656" i="12"/>
  <c r="R656" i="12"/>
  <c r="X656" i="12" s="1"/>
  <c r="Q656" i="12"/>
  <c r="P656" i="12"/>
  <c r="O656" i="12"/>
  <c r="N656" i="12"/>
  <c r="S655" i="12"/>
  <c r="R655" i="12"/>
  <c r="Q655" i="12"/>
  <c r="P655" i="12"/>
  <c r="O655" i="12"/>
  <c r="N655" i="12"/>
  <c r="W654" i="12"/>
  <c r="V654" i="12"/>
  <c r="U654" i="12"/>
  <c r="S654" i="12"/>
  <c r="R654" i="12"/>
  <c r="Q654" i="12"/>
  <c r="P654" i="12"/>
  <c r="T654" i="12" s="1"/>
  <c r="O654" i="12"/>
  <c r="N654" i="12"/>
  <c r="X653" i="12"/>
  <c r="Y653" i="12" s="1"/>
  <c r="S653" i="12"/>
  <c r="R653" i="12"/>
  <c r="Q653" i="12"/>
  <c r="P653" i="12"/>
  <c r="O653" i="12"/>
  <c r="N653" i="12"/>
  <c r="Y652" i="12"/>
  <c r="U652" i="12"/>
  <c r="S652" i="12"/>
  <c r="R652" i="12"/>
  <c r="X652" i="12" s="1"/>
  <c r="Q652" i="12"/>
  <c r="P652" i="12"/>
  <c r="O652" i="12"/>
  <c r="N652" i="12"/>
  <c r="S651" i="12"/>
  <c r="R651" i="12"/>
  <c r="Q651" i="12"/>
  <c r="P651" i="12"/>
  <c r="O651" i="12"/>
  <c r="N651" i="12"/>
  <c r="W650" i="12"/>
  <c r="U650" i="12"/>
  <c r="S650" i="12"/>
  <c r="R650" i="12"/>
  <c r="Q650" i="12"/>
  <c r="P650" i="12"/>
  <c r="T650" i="12" s="1"/>
  <c r="O650" i="12"/>
  <c r="N650" i="12"/>
  <c r="S649" i="12"/>
  <c r="R649" i="12"/>
  <c r="Q649" i="12"/>
  <c r="P649" i="12"/>
  <c r="O649" i="12"/>
  <c r="N649" i="12"/>
  <c r="Y648" i="12"/>
  <c r="S648" i="12"/>
  <c r="R648" i="12"/>
  <c r="X648" i="12" s="1"/>
  <c r="Q648" i="12"/>
  <c r="P648" i="12"/>
  <c r="U648" i="12" s="1"/>
  <c r="O648" i="12"/>
  <c r="N648" i="12"/>
  <c r="U647" i="12"/>
  <c r="S647" i="12"/>
  <c r="R647" i="12"/>
  <c r="Q647" i="12"/>
  <c r="P647" i="12"/>
  <c r="O647" i="12"/>
  <c r="N647" i="12"/>
  <c r="Y646" i="12"/>
  <c r="W646" i="12"/>
  <c r="T646" i="12"/>
  <c r="S646" i="12"/>
  <c r="R646" i="12"/>
  <c r="X646" i="12" s="1"/>
  <c r="Q646" i="12"/>
  <c r="V646" i="12" s="1"/>
  <c r="P646" i="12"/>
  <c r="O646" i="12"/>
  <c r="N646" i="12"/>
  <c r="X645" i="12"/>
  <c r="S645" i="12"/>
  <c r="R645" i="12"/>
  <c r="Y645" i="12" s="1"/>
  <c r="Q645" i="12"/>
  <c r="P645" i="12"/>
  <c r="O645" i="12"/>
  <c r="N645" i="12"/>
  <c r="U644" i="12"/>
  <c r="S644" i="12"/>
  <c r="R644" i="12"/>
  <c r="X644" i="12" s="1"/>
  <c r="Q644" i="12"/>
  <c r="P644" i="12"/>
  <c r="O644" i="12"/>
  <c r="N644" i="12"/>
  <c r="S643" i="12"/>
  <c r="R643" i="12"/>
  <c r="Q643" i="12"/>
  <c r="P643" i="12"/>
  <c r="U643" i="12" s="1"/>
  <c r="O643" i="12"/>
  <c r="N643" i="12"/>
  <c r="V642" i="12"/>
  <c r="S642" i="12"/>
  <c r="R642" i="12"/>
  <c r="Q642" i="12"/>
  <c r="P642" i="12"/>
  <c r="T642" i="12" s="1"/>
  <c r="U642" i="12" s="1"/>
  <c r="O642" i="12"/>
  <c r="N642" i="12"/>
  <c r="S641" i="12"/>
  <c r="R641" i="12"/>
  <c r="Q641" i="12"/>
  <c r="P641" i="12"/>
  <c r="O641" i="12"/>
  <c r="N641" i="12"/>
  <c r="S640" i="12"/>
  <c r="R640" i="12"/>
  <c r="Q640" i="12"/>
  <c r="P640" i="12"/>
  <c r="U640" i="12" s="1"/>
  <c r="O640" i="12"/>
  <c r="N640" i="12"/>
  <c r="U639" i="12"/>
  <c r="S639" i="12"/>
  <c r="R639" i="12"/>
  <c r="Q639" i="12"/>
  <c r="P639" i="12"/>
  <c r="O639" i="12"/>
  <c r="N639" i="12"/>
  <c r="W638" i="12"/>
  <c r="U638" i="12"/>
  <c r="T638" i="12"/>
  <c r="S638" i="12"/>
  <c r="R638" i="12"/>
  <c r="Q638" i="12"/>
  <c r="P638" i="12"/>
  <c r="O638" i="12"/>
  <c r="N638" i="12"/>
  <c r="X637" i="12"/>
  <c r="S637" i="12"/>
  <c r="R637" i="12"/>
  <c r="Y637" i="12" s="1"/>
  <c r="Q637" i="12"/>
  <c r="P637" i="12"/>
  <c r="O637" i="12"/>
  <c r="N637" i="12"/>
  <c r="U636" i="12"/>
  <c r="S636" i="12"/>
  <c r="R636" i="12"/>
  <c r="Q636" i="12"/>
  <c r="P636" i="12"/>
  <c r="O636" i="12"/>
  <c r="N636" i="12"/>
  <c r="U635" i="12"/>
  <c r="S635" i="12"/>
  <c r="R635" i="12"/>
  <c r="Q635" i="12"/>
  <c r="P635" i="12"/>
  <c r="O635" i="12"/>
  <c r="N635" i="12"/>
  <c r="Y634" i="12"/>
  <c r="V634" i="12"/>
  <c r="U634" i="12"/>
  <c r="T634" i="12"/>
  <c r="S634" i="12"/>
  <c r="R634" i="12"/>
  <c r="Q634" i="12"/>
  <c r="W634" i="12" s="1"/>
  <c r="P634" i="12"/>
  <c r="O634" i="12"/>
  <c r="N634" i="12"/>
  <c r="Y633" i="12"/>
  <c r="X633" i="12"/>
  <c r="S633" i="12"/>
  <c r="R633" i="12"/>
  <c r="Q633" i="12"/>
  <c r="P633" i="12"/>
  <c r="O633" i="12"/>
  <c r="N633" i="12"/>
  <c r="S632" i="12"/>
  <c r="R632" i="12"/>
  <c r="Q632" i="12"/>
  <c r="P632" i="12"/>
  <c r="O632" i="12"/>
  <c r="N632" i="12"/>
  <c r="U631" i="12"/>
  <c r="S631" i="12"/>
  <c r="R631" i="12"/>
  <c r="Q631" i="12"/>
  <c r="P631" i="12"/>
  <c r="O631" i="12"/>
  <c r="N631" i="12"/>
  <c r="V630" i="12"/>
  <c r="W630" i="12" s="1"/>
  <c r="T630" i="12"/>
  <c r="U630" i="12" s="1"/>
  <c r="S630" i="12"/>
  <c r="R630" i="12"/>
  <c r="Q630" i="12"/>
  <c r="P630" i="12"/>
  <c r="O630" i="12"/>
  <c r="N630" i="12"/>
  <c r="Y629" i="12"/>
  <c r="X629" i="12"/>
  <c r="S629" i="12"/>
  <c r="R629" i="12"/>
  <c r="Q629" i="12"/>
  <c r="P629" i="12"/>
  <c r="O629" i="12"/>
  <c r="N629" i="12"/>
  <c r="S628" i="12"/>
  <c r="R628" i="12"/>
  <c r="Q628" i="12"/>
  <c r="P628" i="12"/>
  <c r="O628" i="12"/>
  <c r="N628" i="12"/>
  <c r="U627" i="12"/>
  <c r="S627" i="12"/>
  <c r="R627" i="12"/>
  <c r="Q627" i="12"/>
  <c r="P627" i="12"/>
  <c r="O627" i="12"/>
  <c r="N627" i="12"/>
  <c r="W626" i="12"/>
  <c r="V626" i="12"/>
  <c r="U626" i="12"/>
  <c r="S626" i="12"/>
  <c r="R626" i="12"/>
  <c r="Q626" i="12"/>
  <c r="P626" i="12"/>
  <c r="T626" i="12" s="1"/>
  <c r="O626" i="12"/>
  <c r="N626" i="12"/>
  <c r="Y625" i="12"/>
  <c r="S625" i="12"/>
  <c r="R625" i="12"/>
  <c r="X625" i="12" s="1"/>
  <c r="Q625" i="12"/>
  <c r="P625" i="12"/>
  <c r="O625" i="12"/>
  <c r="N625" i="12"/>
  <c r="Y624" i="12"/>
  <c r="S624" i="12"/>
  <c r="R624" i="12"/>
  <c r="X624" i="12" s="1"/>
  <c r="Q624" i="12"/>
  <c r="P624" i="12"/>
  <c r="U624" i="12" s="1"/>
  <c r="O624" i="12"/>
  <c r="N624" i="12"/>
  <c r="S623" i="12"/>
  <c r="R623" i="12"/>
  <c r="Q623" i="12"/>
  <c r="P623" i="12"/>
  <c r="O623" i="12"/>
  <c r="N623" i="12"/>
  <c r="Y622" i="12"/>
  <c r="W622" i="12"/>
  <c r="V622" i="12"/>
  <c r="S622" i="12"/>
  <c r="R622" i="12"/>
  <c r="Q622" i="12"/>
  <c r="P622" i="12"/>
  <c r="O622" i="12"/>
  <c r="N622" i="12"/>
  <c r="S621" i="12"/>
  <c r="R621" i="12"/>
  <c r="X621" i="12" s="1"/>
  <c r="Y621" i="12" s="1"/>
  <c r="Q621" i="12"/>
  <c r="P621" i="12"/>
  <c r="O621" i="12"/>
  <c r="N621" i="12"/>
  <c r="Y620" i="12"/>
  <c r="S620" i="12"/>
  <c r="R620" i="12"/>
  <c r="X620" i="12" s="1"/>
  <c r="Q620" i="12"/>
  <c r="P620" i="12"/>
  <c r="U620" i="12" s="1"/>
  <c r="O620" i="12"/>
  <c r="N620" i="12"/>
  <c r="S619" i="12"/>
  <c r="R619" i="12"/>
  <c r="Q619" i="12"/>
  <c r="P619" i="12"/>
  <c r="O619" i="12"/>
  <c r="N619" i="12"/>
  <c r="Y618" i="12"/>
  <c r="W618" i="12"/>
  <c r="V618" i="12"/>
  <c r="S618" i="12"/>
  <c r="R618" i="12"/>
  <c r="Q618" i="12"/>
  <c r="P618" i="12"/>
  <c r="O618" i="12"/>
  <c r="N618" i="12"/>
  <c r="S617" i="12"/>
  <c r="R617" i="12"/>
  <c r="X617" i="12" s="1"/>
  <c r="Y617" i="12" s="1"/>
  <c r="Q617" i="12"/>
  <c r="P617" i="12"/>
  <c r="O617" i="12"/>
  <c r="N617" i="12"/>
  <c r="Y616" i="12"/>
  <c r="S616" i="12"/>
  <c r="R616" i="12"/>
  <c r="X616" i="12" s="1"/>
  <c r="Q616" i="12"/>
  <c r="P616" i="12"/>
  <c r="U616" i="12" s="1"/>
  <c r="O616" i="12"/>
  <c r="N616" i="12"/>
  <c r="S615" i="12"/>
  <c r="R615" i="12"/>
  <c r="Q615" i="12"/>
  <c r="P615" i="12"/>
  <c r="O615" i="12"/>
  <c r="N615" i="12"/>
  <c r="Y614" i="12"/>
  <c r="W614" i="12"/>
  <c r="V614" i="12"/>
  <c r="S614" i="12"/>
  <c r="R614" i="12"/>
  <c r="Q614" i="12"/>
  <c r="P614" i="12"/>
  <c r="O614" i="12"/>
  <c r="N614" i="12"/>
  <c r="S613" i="12"/>
  <c r="R613" i="12"/>
  <c r="X613" i="12" s="1"/>
  <c r="Y613" i="12" s="1"/>
  <c r="Q613" i="12"/>
  <c r="P613" i="12"/>
  <c r="O613" i="12"/>
  <c r="N613" i="12"/>
  <c r="Y612" i="12"/>
  <c r="S612" i="12"/>
  <c r="R612" i="12"/>
  <c r="X612" i="12" s="1"/>
  <c r="Q612" i="12"/>
  <c r="P612" i="12"/>
  <c r="U612" i="12" s="1"/>
  <c r="O612" i="12"/>
  <c r="N612" i="12"/>
  <c r="S611" i="12"/>
  <c r="R611" i="12"/>
  <c r="Q611" i="12"/>
  <c r="P611" i="12"/>
  <c r="O611" i="12"/>
  <c r="N611" i="12"/>
  <c r="Y610" i="12"/>
  <c r="W610" i="12"/>
  <c r="V610" i="12"/>
  <c r="S610" i="12"/>
  <c r="R610" i="12"/>
  <c r="Q610" i="12"/>
  <c r="P610" i="12"/>
  <c r="O610" i="12"/>
  <c r="N610" i="12"/>
  <c r="S609" i="12"/>
  <c r="R609" i="12"/>
  <c r="Q609" i="12"/>
  <c r="P609" i="12"/>
  <c r="O609" i="12"/>
  <c r="N609" i="12"/>
  <c r="S608" i="12"/>
  <c r="R608" i="12"/>
  <c r="Q608" i="12"/>
  <c r="P608" i="12"/>
  <c r="O608" i="12"/>
  <c r="N608" i="12"/>
  <c r="U607" i="12"/>
  <c r="S607" i="12"/>
  <c r="R607" i="12"/>
  <c r="Q607" i="12"/>
  <c r="P607" i="12"/>
  <c r="O607" i="12"/>
  <c r="N607" i="12"/>
  <c r="V606" i="12"/>
  <c r="W606" i="12" s="1"/>
  <c r="S606" i="12"/>
  <c r="R606" i="12"/>
  <c r="Q606" i="12"/>
  <c r="P606" i="12"/>
  <c r="O606" i="12"/>
  <c r="N606" i="12"/>
  <c r="S605" i="12"/>
  <c r="R605" i="12"/>
  <c r="Y605" i="12" s="1"/>
  <c r="Q605" i="12"/>
  <c r="P605" i="12"/>
  <c r="O605" i="12"/>
  <c r="N605" i="12"/>
  <c r="S604" i="12"/>
  <c r="R604" i="12"/>
  <c r="Q604" i="12"/>
  <c r="P604" i="12"/>
  <c r="O604" i="12"/>
  <c r="N604" i="12"/>
  <c r="S603" i="12"/>
  <c r="R603" i="12"/>
  <c r="Q603" i="12"/>
  <c r="P603" i="12"/>
  <c r="O603" i="12"/>
  <c r="N603" i="12"/>
  <c r="Y602" i="12"/>
  <c r="V602" i="12"/>
  <c r="W602" i="12" s="1"/>
  <c r="S602" i="12"/>
  <c r="R602" i="12"/>
  <c r="X602" i="12" s="1"/>
  <c r="Q602" i="12"/>
  <c r="P602" i="12"/>
  <c r="T602" i="12" s="1"/>
  <c r="U602" i="12" s="1"/>
  <c r="O602" i="12"/>
  <c r="N602" i="12"/>
  <c r="X601" i="12"/>
  <c r="Y601" i="12" s="1"/>
  <c r="S601" i="12"/>
  <c r="R601" i="12"/>
  <c r="Q601" i="12"/>
  <c r="P601" i="12"/>
  <c r="O601" i="12"/>
  <c r="N601" i="12"/>
  <c r="S600" i="12"/>
  <c r="R600" i="12"/>
  <c r="Q600" i="12"/>
  <c r="P600" i="12"/>
  <c r="O600" i="12"/>
  <c r="N600" i="12"/>
  <c r="U599" i="12"/>
  <c r="S599" i="12"/>
  <c r="R599" i="12"/>
  <c r="Q599" i="12"/>
  <c r="P599" i="12"/>
  <c r="O599" i="12"/>
  <c r="N599" i="12"/>
  <c r="Y598" i="12"/>
  <c r="T598" i="12"/>
  <c r="U598" i="12" s="1"/>
  <c r="S598" i="12"/>
  <c r="R598" i="12"/>
  <c r="X598" i="12" s="1"/>
  <c r="Q598" i="12"/>
  <c r="P598" i="12"/>
  <c r="O598" i="12"/>
  <c r="N598" i="12"/>
  <c r="X597" i="12"/>
  <c r="Y597" i="12" s="1"/>
  <c r="S597" i="12"/>
  <c r="R597" i="12"/>
  <c r="Q597" i="12"/>
  <c r="P597" i="12"/>
  <c r="O597" i="12"/>
  <c r="N597" i="12"/>
  <c r="S596" i="12"/>
  <c r="R596" i="12"/>
  <c r="X596" i="12" s="1"/>
  <c r="Y596" i="12" s="1"/>
  <c r="Q596" i="12"/>
  <c r="P596" i="12"/>
  <c r="O596" i="12"/>
  <c r="N596" i="12"/>
  <c r="S595" i="12"/>
  <c r="R595" i="12"/>
  <c r="Q595" i="12"/>
  <c r="P595" i="12"/>
  <c r="O595" i="12"/>
  <c r="N595" i="12"/>
  <c r="Y594" i="12"/>
  <c r="W594" i="12"/>
  <c r="V594" i="12"/>
  <c r="S594" i="12"/>
  <c r="R594" i="12"/>
  <c r="Q594" i="12"/>
  <c r="P594" i="12"/>
  <c r="O594" i="12"/>
  <c r="N594" i="12"/>
  <c r="Y593" i="12"/>
  <c r="S593" i="12"/>
  <c r="X593" i="12" s="1"/>
  <c r="R593" i="12"/>
  <c r="Q593" i="12"/>
  <c r="P593" i="12"/>
  <c r="O593" i="12"/>
  <c r="N593" i="12"/>
  <c r="U592" i="12"/>
  <c r="S592" i="12"/>
  <c r="R592" i="12"/>
  <c r="Q592" i="12"/>
  <c r="P592" i="12"/>
  <c r="O592" i="12"/>
  <c r="N592" i="12"/>
  <c r="S591" i="12"/>
  <c r="R591" i="12"/>
  <c r="Q591" i="12"/>
  <c r="P591" i="12"/>
  <c r="O591" i="12"/>
  <c r="N591" i="12"/>
  <c r="T590" i="12"/>
  <c r="U590" i="12" s="1"/>
  <c r="S590" i="12"/>
  <c r="R590" i="12"/>
  <c r="Q590" i="12"/>
  <c r="P590" i="12"/>
  <c r="O590" i="12"/>
  <c r="N590" i="12"/>
  <c r="S589" i="12"/>
  <c r="R589" i="12"/>
  <c r="Q589" i="12"/>
  <c r="P589" i="12"/>
  <c r="O589" i="12"/>
  <c r="N589" i="12"/>
  <c r="S588" i="12"/>
  <c r="R588" i="12"/>
  <c r="Q588" i="12"/>
  <c r="P588" i="12"/>
  <c r="T588" i="12" s="1"/>
  <c r="U588" i="12" s="1"/>
  <c r="O588" i="12"/>
  <c r="N588" i="12"/>
  <c r="U587" i="12"/>
  <c r="S587" i="12"/>
  <c r="R587" i="12"/>
  <c r="Q587" i="12"/>
  <c r="W587" i="12" s="1"/>
  <c r="P587" i="12"/>
  <c r="O587" i="12"/>
  <c r="N587" i="12"/>
  <c r="U586" i="12"/>
  <c r="S586" i="12"/>
  <c r="R586" i="12"/>
  <c r="Q586" i="12"/>
  <c r="P586" i="12"/>
  <c r="O586" i="12"/>
  <c r="N586" i="12"/>
  <c r="U585" i="12"/>
  <c r="S585" i="12"/>
  <c r="R585" i="12"/>
  <c r="Q585" i="12"/>
  <c r="P585" i="12"/>
  <c r="O585" i="12"/>
  <c r="N585" i="12"/>
  <c r="Y584" i="12"/>
  <c r="U584" i="12"/>
  <c r="T584" i="12"/>
  <c r="S584" i="12"/>
  <c r="R584" i="12"/>
  <c r="Q584" i="12"/>
  <c r="P584" i="12"/>
  <c r="O584" i="12"/>
  <c r="N584" i="12"/>
  <c r="Y583" i="12"/>
  <c r="X583" i="12"/>
  <c r="S583" i="12"/>
  <c r="R583" i="12"/>
  <c r="Q583" i="12"/>
  <c r="P583" i="12"/>
  <c r="O583" i="12"/>
  <c r="N583" i="12"/>
  <c r="S582" i="12"/>
  <c r="R582" i="12"/>
  <c r="Q582" i="12"/>
  <c r="P582" i="12"/>
  <c r="U582" i="12" s="1"/>
  <c r="O582" i="12"/>
  <c r="N582" i="12"/>
  <c r="V581" i="12"/>
  <c r="S581" i="12"/>
  <c r="X581" i="12" s="1"/>
  <c r="R581" i="12"/>
  <c r="Y581" i="12" s="1"/>
  <c r="Q581" i="12"/>
  <c r="W581" i="12" s="1"/>
  <c r="P581" i="12"/>
  <c r="T581" i="12" s="1"/>
  <c r="O581" i="12"/>
  <c r="N581" i="12"/>
  <c r="W580" i="12"/>
  <c r="S580" i="12"/>
  <c r="R580" i="12"/>
  <c r="Q580" i="12"/>
  <c r="T580" i="12" s="1"/>
  <c r="P580" i="12"/>
  <c r="U580" i="12" s="1"/>
  <c r="O580" i="12"/>
  <c r="N580" i="12"/>
  <c r="S579" i="12"/>
  <c r="R579" i="12"/>
  <c r="Q579" i="12"/>
  <c r="P579" i="12"/>
  <c r="O579" i="12"/>
  <c r="N579" i="12"/>
  <c r="U578" i="12"/>
  <c r="T578" i="12"/>
  <c r="S578" i="12"/>
  <c r="R578" i="12"/>
  <c r="Q578" i="12"/>
  <c r="W578" i="12" s="1"/>
  <c r="P578" i="12"/>
  <c r="O578" i="12"/>
  <c r="N578" i="12"/>
  <c r="Y577" i="12"/>
  <c r="X577" i="12"/>
  <c r="V577" i="12"/>
  <c r="S577" i="12"/>
  <c r="R577" i="12"/>
  <c r="Q577" i="12"/>
  <c r="W577" i="12" s="1"/>
  <c r="P577" i="12"/>
  <c r="O577" i="12"/>
  <c r="N577" i="12"/>
  <c r="Y576" i="12"/>
  <c r="U576" i="12"/>
  <c r="S576" i="12"/>
  <c r="R576" i="12"/>
  <c r="Q576" i="12"/>
  <c r="P576" i="12"/>
  <c r="O576" i="12"/>
  <c r="N576" i="12"/>
  <c r="V575" i="12"/>
  <c r="U575" i="12"/>
  <c r="S575" i="12"/>
  <c r="R575" i="12"/>
  <c r="Q575" i="12"/>
  <c r="W575" i="12" s="1"/>
  <c r="P575" i="12"/>
  <c r="O575" i="12"/>
  <c r="N575" i="12"/>
  <c r="Y574" i="12"/>
  <c r="W574" i="12"/>
  <c r="S574" i="12"/>
  <c r="R574" i="12"/>
  <c r="X574" i="12" s="1"/>
  <c r="Q574" i="12"/>
  <c r="P574" i="12"/>
  <c r="T574" i="12" s="1"/>
  <c r="O574" i="12"/>
  <c r="N574" i="12"/>
  <c r="S573" i="12"/>
  <c r="R573" i="12"/>
  <c r="Q573" i="12"/>
  <c r="P573" i="12"/>
  <c r="O573" i="12"/>
  <c r="N573" i="12"/>
  <c r="W572" i="12"/>
  <c r="U572" i="12"/>
  <c r="T572" i="12"/>
  <c r="S572" i="12"/>
  <c r="R572" i="12"/>
  <c r="Q572" i="12"/>
  <c r="P572" i="12"/>
  <c r="O572" i="12"/>
  <c r="N572" i="12"/>
  <c r="Y571" i="12"/>
  <c r="X571" i="12"/>
  <c r="S571" i="12"/>
  <c r="R571" i="12"/>
  <c r="Q571" i="12"/>
  <c r="P571" i="12"/>
  <c r="U571" i="12" s="1"/>
  <c r="O571" i="12"/>
  <c r="N571" i="12"/>
  <c r="U570" i="12"/>
  <c r="S570" i="12"/>
  <c r="R570" i="12"/>
  <c r="Q570" i="12"/>
  <c r="W570" i="12" s="1"/>
  <c r="P570" i="12"/>
  <c r="O570" i="12"/>
  <c r="N570" i="12"/>
  <c r="U569" i="12"/>
  <c r="S569" i="12"/>
  <c r="R569" i="12"/>
  <c r="Q569" i="12"/>
  <c r="P569" i="12"/>
  <c r="O569" i="12"/>
  <c r="N569" i="12"/>
  <c r="U568" i="12"/>
  <c r="S568" i="12"/>
  <c r="R568" i="12"/>
  <c r="Q568" i="12"/>
  <c r="P568" i="12"/>
  <c r="O568" i="12"/>
  <c r="N568" i="12"/>
  <c r="S567" i="12"/>
  <c r="R567" i="12"/>
  <c r="Y567" i="12" s="1"/>
  <c r="Q567" i="12"/>
  <c r="P567" i="12"/>
  <c r="O567" i="12"/>
  <c r="N567" i="12"/>
  <c r="S566" i="12"/>
  <c r="R566" i="12"/>
  <c r="Q566" i="12"/>
  <c r="P566" i="12"/>
  <c r="O566" i="12"/>
  <c r="N566" i="12"/>
  <c r="X565" i="12"/>
  <c r="S565" i="12"/>
  <c r="R565" i="12"/>
  <c r="Q565" i="12"/>
  <c r="V565" i="12" s="1"/>
  <c r="P565" i="12"/>
  <c r="O565" i="12"/>
  <c r="N565" i="12"/>
  <c r="S564" i="12"/>
  <c r="R564" i="12"/>
  <c r="Q564" i="12"/>
  <c r="P564" i="12"/>
  <c r="O564" i="12"/>
  <c r="N564" i="12"/>
  <c r="T563" i="12"/>
  <c r="U563" i="12" s="1"/>
  <c r="S563" i="12"/>
  <c r="R563" i="12"/>
  <c r="Q563" i="12"/>
  <c r="P563" i="12"/>
  <c r="O563" i="12"/>
  <c r="N563" i="12"/>
  <c r="Y562" i="12"/>
  <c r="X562" i="12"/>
  <c r="W562" i="12"/>
  <c r="V562" i="12"/>
  <c r="S562" i="12"/>
  <c r="R562" i="12"/>
  <c r="Q562" i="12"/>
  <c r="P562" i="12"/>
  <c r="O562" i="12"/>
  <c r="N562" i="12"/>
  <c r="W561" i="12"/>
  <c r="U561" i="12"/>
  <c r="S561" i="12"/>
  <c r="R561" i="12"/>
  <c r="Q561" i="12"/>
  <c r="V561" i="12" s="1"/>
  <c r="P561" i="12"/>
  <c r="T561" i="12" s="1"/>
  <c r="O561" i="12"/>
  <c r="N561" i="12"/>
  <c r="Y560" i="12"/>
  <c r="X560" i="12"/>
  <c r="S560" i="12"/>
  <c r="R560" i="12"/>
  <c r="Q560" i="12"/>
  <c r="P560" i="12"/>
  <c r="O560" i="12"/>
  <c r="N560" i="12"/>
  <c r="T559" i="12"/>
  <c r="U559" i="12" s="1"/>
  <c r="S559" i="12"/>
  <c r="R559" i="12"/>
  <c r="Q559" i="12"/>
  <c r="P559" i="12"/>
  <c r="O559" i="12"/>
  <c r="N559" i="12"/>
  <c r="V558" i="12"/>
  <c r="S558" i="12"/>
  <c r="X558" i="12" s="1"/>
  <c r="Y558" i="12" s="1"/>
  <c r="R558" i="12"/>
  <c r="Q558" i="12"/>
  <c r="P558" i="12"/>
  <c r="O558" i="12"/>
  <c r="N558" i="12"/>
  <c r="W557" i="12"/>
  <c r="U557" i="12"/>
  <c r="T557" i="12"/>
  <c r="S557" i="12"/>
  <c r="R557" i="12"/>
  <c r="Q557" i="12"/>
  <c r="P557" i="12"/>
  <c r="O557" i="12"/>
  <c r="N557" i="12"/>
  <c r="X556" i="12"/>
  <c r="Y556" i="12" s="1"/>
  <c r="W556" i="12"/>
  <c r="S556" i="12"/>
  <c r="R556" i="12"/>
  <c r="Q556" i="12"/>
  <c r="V556" i="12" s="1"/>
  <c r="P556" i="12"/>
  <c r="O556" i="12"/>
  <c r="N556" i="12"/>
  <c r="U555" i="12"/>
  <c r="S555" i="12"/>
  <c r="R555" i="12"/>
  <c r="Q555" i="12"/>
  <c r="P555" i="12"/>
  <c r="T555" i="12" s="1"/>
  <c r="O555" i="12"/>
  <c r="N555" i="12"/>
  <c r="Y554" i="12"/>
  <c r="X554" i="12"/>
  <c r="S554" i="12"/>
  <c r="R554" i="12"/>
  <c r="Q554" i="12"/>
  <c r="P554" i="12"/>
  <c r="O554" i="12"/>
  <c r="N554" i="12"/>
  <c r="S553" i="12"/>
  <c r="R553" i="12"/>
  <c r="Q553" i="12"/>
  <c r="V553" i="12" s="1"/>
  <c r="W553" i="12" s="1"/>
  <c r="P553" i="12"/>
  <c r="T553" i="12" s="1"/>
  <c r="U553" i="12" s="1"/>
  <c r="O553" i="12"/>
  <c r="N553" i="12"/>
  <c r="Y552" i="12"/>
  <c r="S552" i="12"/>
  <c r="R552" i="12"/>
  <c r="Q552" i="12"/>
  <c r="W552" i="12" s="1"/>
  <c r="P552" i="12"/>
  <c r="O552" i="12"/>
  <c r="N552" i="12"/>
  <c r="W551" i="12"/>
  <c r="S551" i="12"/>
  <c r="R551" i="12"/>
  <c r="Q551" i="12"/>
  <c r="P551" i="12"/>
  <c r="O551" i="12"/>
  <c r="N551" i="12"/>
  <c r="V550" i="12"/>
  <c r="S550" i="12"/>
  <c r="R550" i="12"/>
  <c r="Q550" i="12"/>
  <c r="W550" i="12" s="1"/>
  <c r="P550" i="12"/>
  <c r="O550" i="12"/>
  <c r="N550" i="12"/>
  <c r="U549" i="12"/>
  <c r="S549" i="12"/>
  <c r="R549" i="12"/>
  <c r="Q549" i="12"/>
  <c r="T549" i="12" s="1"/>
  <c r="P549" i="12"/>
  <c r="O549" i="12"/>
  <c r="N549" i="12"/>
  <c r="S548" i="12"/>
  <c r="X548" i="12" s="1"/>
  <c r="Y548" i="12" s="1"/>
  <c r="R548" i="12"/>
  <c r="Q548" i="12"/>
  <c r="P548" i="12"/>
  <c r="O548" i="12"/>
  <c r="N548" i="12"/>
  <c r="U547" i="12"/>
  <c r="T547" i="12"/>
  <c r="S547" i="12"/>
  <c r="R547" i="12"/>
  <c r="Q547" i="12"/>
  <c r="W547" i="12" s="1"/>
  <c r="P547" i="12"/>
  <c r="O547" i="12"/>
  <c r="N547" i="12"/>
  <c r="Y546" i="12"/>
  <c r="X546" i="12"/>
  <c r="W546" i="12"/>
  <c r="S546" i="12"/>
  <c r="R546" i="12"/>
  <c r="V546" i="12" s="1"/>
  <c r="Q546" i="12"/>
  <c r="P546" i="12"/>
  <c r="O546" i="12"/>
  <c r="N546" i="12"/>
  <c r="S545" i="12"/>
  <c r="R545" i="12"/>
  <c r="Q545" i="12"/>
  <c r="P545" i="12"/>
  <c r="T545" i="12" s="1"/>
  <c r="O545" i="12"/>
  <c r="N545" i="12"/>
  <c r="X544" i="12"/>
  <c r="Y544" i="12" s="1"/>
  <c r="S544" i="12"/>
  <c r="R544" i="12"/>
  <c r="Q544" i="12"/>
  <c r="P544" i="12"/>
  <c r="O544" i="12"/>
  <c r="N544" i="12"/>
  <c r="U543" i="12"/>
  <c r="T543" i="12"/>
  <c r="S543" i="12"/>
  <c r="R543" i="12"/>
  <c r="Q543" i="12"/>
  <c r="P543" i="12"/>
  <c r="O543" i="12"/>
  <c r="N543" i="12"/>
  <c r="Y542" i="12"/>
  <c r="S542" i="12"/>
  <c r="X542" i="12" s="1"/>
  <c r="R542" i="12"/>
  <c r="Q542" i="12"/>
  <c r="P542" i="12"/>
  <c r="O542" i="12"/>
  <c r="N542" i="12"/>
  <c r="T541" i="12"/>
  <c r="U541" i="12" s="1"/>
  <c r="S541" i="12"/>
  <c r="R541" i="12"/>
  <c r="Q541" i="12"/>
  <c r="P541" i="12"/>
  <c r="O541" i="12"/>
  <c r="N541" i="12"/>
  <c r="S540" i="12"/>
  <c r="R540" i="12"/>
  <c r="V540" i="12" s="1"/>
  <c r="W540" i="12" s="1"/>
  <c r="Q540" i="12"/>
  <c r="P540" i="12"/>
  <c r="O540" i="12"/>
  <c r="N540" i="12"/>
  <c r="W539" i="12"/>
  <c r="T539" i="12"/>
  <c r="S539" i="12"/>
  <c r="R539" i="12"/>
  <c r="Q539" i="12"/>
  <c r="P539" i="12"/>
  <c r="U539" i="12" s="1"/>
  <c r="O539" i="12"/>
  <c r="N539" i="12"/>
  <c r="X538" i="12"/>
  <c r="Y538" i="12" s="1"/>
  <c r="S538" i="12"/>
  <c r="R538" i="12"/>
  <c r="Q538" i="12"/>
  <c r="P538" i="12"/>
  <c r="O538" i="12"/>
  <c r="N538" i="12"/>
  <c r="S537" i="12"/>
  <c r="R537" i="12"/>
  <c r="Q537" i="12"/>
  <c r="W537" i="12" s="1"/>
  <c r="P537" i="12"/>
  <c r="T537" i="12" s="1"/>
  <c r="O537" i="12"/>
  <c r="N537" i="12"/>
  <c r="Y536" i="12"/>
  <c r="S536" i="12"/>
  <c r="R536" i="12"/>
  <c r="Q536" i="12"/>
  <c r="V536" i="12" s="1"/>
  <c r="P536" i="12"/>
  <c r="O536" i="12"/>
  <c r="N536" i="12"/>
  <c r="W535" i="12"/>
  <c r="S535" i="12"/>
  <c r="R535" i="12"/>
  <c r="Q535" i="12"/>
  <c r="P535" i="12"/>
  <c r="O535" i="12"/>
  <c r="N535" i="12"/>
  <c r="V534" i="12"/>
  <c r="S534" i="12"/>
  <c r="R534" i="12"/>
  <c r="Q534" i="12"/>
  <c r="W534" i="12" s="1"/>
  <c r="P534" i="12"/>
  <c r="O534" i="12"/>
  <c r="N534" i="12"/>
  <c r="U533" i="12"/>
  <c r="T533" i="12"/>
  <c r="S533" i="12"/>
  <c r="R533" i="12"/>
  <c r="Q533" i="12"/>
  <c r="P533" i="12"/>
  <c r="O533" i="12"/>
  <c r="N533" i="12"/>
  <c r="Y532" i="12"/>
  <c r="S532" i="12"/>
  <c r="X532" i="12" s="1"/>
  <c r="R532" i="12"/>
  <c r="Q532" i="12"/>
  <c r="P532" i="12"/>
  <c r="O532" i="12"/>
  <c r="N532" i="12"/>
  <c r="U531" i="12"/>
  <c r="S531" i="12"/>
  <c r="R531" i="12"/>
  <c r="Q531" i="12"/>
  <c r="T531" i="12" s="1"/>
  <c r="P531" i="12"/>
  <c r="O531" i="12"/>
  <c r="N531" i="12"/>
  <c r="Y530" i="12"/>
  <c r="W530" i="12"/>
  <c r="S530" i="12"/>
  <c r="R530" i="12"/>
  <c r="V530" i="12" s="1"/>
  <c r="Q530" i="12"/>
  <c r="P530" i="12"/>
  <c r="O530" i="12"/>
  <c r="N530" i="12"/>
  <c r="W529" i="12"/>
  <c r="U529" i="12"/>
  <c r="T529" i="12"/>
  <c r="S529" i="12"/>
  <c r="R529" i="12"/>
  <c r="Q529" i="12"/>
  <c r="P529" i="12"/>
  <c r="O529" i="12"/>
  <c r="N529" i="12"/>
  <c r="Y528" i="12"/>
  <c r="S528" i="12"/>
  <c r="X528" i="12" s="1"/>
  <c r="R528" i="12"/>
  <c r="Q528" i="12"/>
  <c r="P528" i="12"/>
  <c r="O528" i="12"/>
  <c r="N528" i="12"/>
  <c r="W527" i="12"/>
  <c r="S527" i="12"/>
  <c r="R527" i="12"/>
  <c r="Q527" i="12"/>
  <c r="V527" i="12" s="1"/>
  <c r="P527" i="12"/>
  <c r="U527" i="12" s="1"/>
  <c r="O527" i="12"/>
  <c r="N527" i="12"/>
  <c r="Y526" i="12"/>
  <c r="V526" i="12"/>
  <c r="S526" i="12"/>
  <c r="X526" i="12" s="1"/>
  <c r="R526" i="12"/>
  <c r="Q526" i="12"/>
  <c r="W526" i="12" s="1"/>
  <c r="P526" i="12"/>
  <c r="O526" i="12"/>
  <c r="N526" i="12"/>
  <c r="W525" i="12"/>
  <c r="S525" i="12"/>
  <c r="R525" i="12"/>
  <c r="Q525" i="12"/>
  <c r="P525" i="12"/>
  <c r="T525" i="12" s="1"/>
  <c r="O525" i="12"/>
  <c r="N525" i="12"/>
  <c r="V524" i="12"/>
  <c r="S524" i="12"/>
  <c r="R524" i="12"/>
  <c r="Q524" i="12"/>
  <c r="W524" i="12" s="1"/>
  <c r="P524" i="12"/>
  <c r="O524" i="12"/>
  <c r="N524" i="12"/>
  <c r="T523" i="12"/>
  <c r="S523" i="12"/>
  <c r="R523" i="12"/>
  <c r="Q523" i="12"/>
  <c r="W523" i="12" s="1"/>
  <c r="P523" i="12"/>
  <c r="U523" i="12" s="1"/>
  <c r="O523" i="12"/>
  <c r="N523" i="12"/>
  <c r="S522" i="12"/>
  <c r="R522" i="12"/>
  <c r="Y522" i="12" s="1"/>
  <c r="Q522" i="12"/>
  <c r="P522" i="12"/>
  <c r="O522" i="12"/>
  <c r="N522" i="12"/>
  <c r="U521" i="12"/>
  <c r="T521" i="12"/>
  <c r="S521" i="12"/>
  <c r="R521" i="12"/>
  <c r="Q521" i="12"/>
  <c r="P521" i="12"/>
  <c r="O521" i="12"/>
  <c r="N521" i="12"/>
  <c r="Y520" i="12"/>
  <c r="W520" i="12"/>
  <c r="V520" i="12"/>
  <c r="S520" i="12"/>
  <c r="R520" i="12"/>
  <c r="Q520" i="12"/>
  <c r="P520" i="12"/>
  <c r="O520" i="12"/>
  <c r="N520" i="12"/>
  <c r="W519" i="12"/>
  <c r="U519" i="12"/>
  <c r="S519" i="12"/>
  <c r="R519" i="12"/>
  <c r="Q519" i="12"/>
  <c r="P519" i="12"/>
  <c r="T519" i="12" s="1"/>
  <c r="O519" i="12"/>
  <c r="N519" i="12"/>
  <c r="Y518" i="12"/>
  <c r="W518" i="12"/>
  <c r="S518" i="12"/>
  <c r="R518" i="12"/>
  <c r="X518" i="12" s="1"/>
  <c r="Q518" i="12"/>
  <c r="V518" i="12" s="1"/>
  <c r="P518" i="12"/>
  <c r="O518" i="12"/>
  <c r="N518" i="12"/>
  <c r="S517" i="12"/>
  <c r="R517" i="12"/>
  <c r="Q517" i="12"/>
  <c r="W517" i="12" s="1"/>
  <c r="P517" i="12"/>
  <c r="O517" i="12"/>
  <c r="N517" i="12"/>
  <c r="S516" i="12"/>
  <c r="X516" i="12" s="1"/>
  <c r="Y516" i="12" s="1"/>
  <c r="R516" i="12"/>
  <c r="Q516" i="12"/>
  <c r="P516" i="12"/>
  <c r="O516" i="12"/>
  <c r="N516" i="12"/>
  <c r="S515" i="12"/>
  <c r="R515" i="12"/>
  <c r="Q515" i="12"/>
  <c r="P515" i="12"/>
  <c r="T515" i="12" s="1"/>
  <c r="U515" i="12" s="1"/>
  <c r="O515" i="12"/>
  <c r="N515" i="12"/>
  <c r="Y514" i="12"/>
  <c r="X514" i="12"/>
  <c r="S514" i="12"/>
  <c r="R514" i="12"/>
  <c r="Q514" i="12"/>
  <c r="V514" i="12" s="1"/>
  <c r="P514" i="12"/>
  <c r="O514" i="12"/>
  <c r="N514" i="12"/>
  <c r="S513" i="12"/>
  <c r="R513" i="12"/>
  <c r="Q513" i="12"/>
  <c r="P513" i="12"/>
  <c r="O513" i="12"/>
  <c r="N513" i="12"/>
  <c r="S512" i="12"/>
  <c r="R512" i="12"/>
  <c r="Q512" i="12"/>
  <c r="P512" i="12"/>
  <c r="O512" i="12"/>
  <c r="N512" i="12"/>
  <c r="S511" i="12"/>
  <c r="R511" i="12"/>
  <c r="Q511" i="12"/>
  <c r="P511" i="12"/>
  <c r="T511" i="12" s="1"/>
  <c r="U511" i="12" s="1"/>
  <c r="O511" i="12"/>
  <c r="N511" i="12"/>
  <c r="S510" i="12"/>
  <c r="X510" i="12" s="1"/>
  <c r="Y510" i="12" s="1"/>
  <c r="R510" i="12"/>
  <c r="Q510" i="12"/>
  <c r="V510" i="12" s="1"/>
  <c r="P510" i="12"/>
  <c r="O510" i="12"/>
  <c r="N510" i="12"/>
  <c r="W509" i="12"/>
  <c r="S509" i="12"/>
  <c r="R509" i="12"/>
  <c r="Q509" i="12"/>
  <c r="P509" i="12"/>
  <c r="T509" i="12" s="1"/>
  <c r="O509" i="12"/>
  <c r="N509" i="12"/>
  <c r="Y508" i="12"/>
  <c r="S508" i="12"/>
  <c r="R508" i="12"/>
  <c r="X508" i="12" s="1"/>
  <c r="Q508" i="12"/>
  <c r="V508" i="12" s="1"/>
  <c r="W508" i="12" s="1"/>
  <c r="P508" i="12"/>
  <c r="O508" i="12"/>
  <c r="N508" i="12"/>
  <c r="S507" i="12"/>
  <c r="R507" i="12"/>
  <c r="Q507" i="12"/>
  <c r="W507" i="12" s="1"/>
  <c r="P507" i="12"/>
  <c r="U507" i="12" s="1"/>
  <c r="O507" i="12"/>
  <c r="N507" i="12"/>
  <c r="X506" i="12"/>
  <c r="S506" i="12"/>
  <c r="R506" i="12"/>
  <c r="Q506" i="12"/>
  <c r="P506" i="12"/>
  <c r="O506" i="12"/>
  <c r="N506" i="12"/>
  <c r="S505" i="12"/>
  <c r="R505" i="12"/>
  <c r="Q505" i="12"/>
  <c r="P505" i="12"/>
  <c r="O505" i="12"/>
  <c r="N505" i="12"/>
  <c r="S504" i="12"/>
  <c r="R504" i="12"/>
  <c r="Y504" i="12" s="1"/>
  <c r="Q504" i="12"/>
  <c r="P504" i="12"/>
  <c r="O504" i="12"/>
  <c r="N504" i="12"/>
  <c r="S503" i="12"/>
  <c r="R503" i="12"/>
  <c r="Q503" i="12"/>
  <c r="T503" i="12" s="1"/>
  <c r="U503" i="12" s="1"/>
  <c r="P503" i="12"/>
  <c r="O503" i="12"/>
  <c r="N503" i="12"/>
  <c r="Y502" i="12"/>
  <c r="W502" i="12"/>
  <c r="V502" i="12"/>
  <c r="S502" i="12"/>
  <c r="X502" i="12" s="1"/>
  <c r="R502" i="12"/>
  <c r="Q502" i="12"/>
  <c r="P502" i="12"/>
  <c r="O502" i="12"/>
  <c r="N502" i="12"/>
  <c r="W501" i="12"/>
  <c r="U501" i="12"/>
  <c r="T501" i="12"/>
  <c r="S501" i="12"/>
  <c r="R501" i="12"/>
  <c r="Q501" i="12"/>
  <c r="P501" i="12"/>
  <c r="O501" i="12"/>
  <c r="N501" i="12"/>
  <c r="Y500" i="12"/>
  <c r="S500" i="12"/>
  <c r="X500" i="12" s="1"/>
  <c r="R500" i="12"/>
  <c r="Q500" i="12"/>
  <c r="P500" i="12"/>
  <c r="O500" i="12"/>
  <c r="N500" i="12"/>
  <c r="T499" i="12"/>
  <c r="U499" i="12" s="1"/>
  <c r="S499" i="12"/>
  <c r="R499" i="12"/>
  <c r="Q499" i="12"/>
  <c r="P499" i="12"/>
  <c r="O499" i="12"/>
  <c r="N499" i="12"/>
  <c r="S498" i="12"/>
  <c r="R498" i="12"/>
  <c r="X498" i="12" s="1"/>
  <c r="Y498" i="12" s="1"/>
  <c r="Q498" i="12"/>
  <c r="P498" i="12"/>
  <c r="O498" i="12"/>
  <c r="N498" i="12"/>
  <c r="W497" i="12"/>
  <c r="U497" i="12"/>
  <c r="T497" i="12"/>
  <c r="S497" i="12"/>
  <c r="R497" i="12"/>
  <c r="Q497" i="12"/>
  <c r="P497" i="12"/>
  <c r="O497" i="12"/>
  <c r="N497" i="12"/>
  <c r="Y496" i="12"/>
  <c r="S496" i="12"/>
  <c r="X496" i="12" s="1"/>
  <c r="R496" i="12"/>
  <c r="Q496" i="12"/>
  <c r="P496" i="12"/>
  <c r="O496" i="12"/>
  <c r="N496" i="12"/>
  <c r="W495" i="12"/>
  <c r="U495" i="12"/>
  <c r="T495" i="12"/>
  <c r="S495" i="12"/>
  <c r="R495" i="12"/>
  <c r="Q495" i="12"/>
  <c r="P495" i="12"/>
  <c r="O495" i="12"/>
  <c r="N495" i="12"/>
  <c r="V494" i="12"/>
  <c r="S494" i="12"/>
  <c r="X494" i="12" s="1"/>
  <c r="Y494" i="12" s="1"/>
  <c r="R494" i="12"/>
  <c r="Q494" i="12"/>
  <c r="P494" i="12"/>
  <c r="O494" i="12"/>
  <c r="N494" i="12"/>
  <c r="W493" i="12"/>
  <c r="U493" i="12"/>
  <c r="T493" i="12"/>
  <c r="S493" i="12"/>
  <c r="R493" i="12"/>
  <c r="Q493" i="12"/>
  <c r="P493" i="12"/>
  <c r="O493" i="12"/>
  <c r="N493" i="12"/>
  <c r="Y492" i="12"/>
  <c r="X492" i="12"/>
  <c r="S492" i="12"/>
  <c r="R492" i="12"/>
  <c r="Q492" i="12"/>
  <c r="W492" i="12" s="1"/>
  <c r="P492" i="12"/>
  <c r="O492" i="12"/>
  <c r="N492" i="12"/>
  <c r="S491" i="12"/>
  <c r="R491" i="12"/>
  <c r="Q491" i="12"/>
  <c r="P491" i="12"/>
  <c r="O491" i="12"/>
  <c r="N491" i="12"/>
  <c r="Y490" i="12"/>
  <c r="S490" i="12"/>
  <c r="R490" i="12"/>
  <c r="X490" i="12" s="1"/>
  <c r="Q490" i="12"/>
  <c r="P490" i="12"/>
  <c r="O490" i="12"/>
  <c r="N490" i="12"/>
  <c r="U489" i="12"/>
  <c r="S489" i="12"/>
  <c r="R489" i="12"/>
  <c r="Q489" i="12"/>
  <c r="P489" i="12"/>
  <c r="T489" i="12" s="1"/>
  <c r="O489" i="12"/>
  <c r="N489" i="12"/>
  <c r="S488" i="12"/>
  <c r="X488" i="12" s="1"/>
  <c r="Y488" i="12" s="1"/>
  <c r="R488" i="12"/>
  <c r="Q488" i="12"/>
  <c r="V488" i="12" s="1"/>
  <c r="W488" i="12" s="1"/>
  <c r="P488" i="12"/>
  <c r="O488" i="12"/>
  <c r="N488" i="12"/>
  <c r="U487" i="12"/>
  <c r="S487" i="12"/>
  <c r="R487" i="12"/>
  <c r="Q487" i="12"/>
  <c r="W487" i="12" s="1"/>
  <c r="P487" i="12"/>
  <c r="O487" i="12"/>
  <c r="N487" i="12"/>
  <c r="S486" i="12"/>
  <c r="R486" i="12"/>
  <c r="Q486" i="12"/>
  <c r="P486" i="12"/>
  <c r="O486" i="12"/>
  <c r="N486" i="12"/>
  <c r="U485" i="12"/>
  <c r="S485" i="12"/>
  <c r="R485" i="12"/>
  <c r="Q485" i="12"/>
  <c r="P485" i="12"/>
  <c r="O485" i="12"/>
  <c r="N485" i="12"/>
  <c r="S484" i="12"/>
  <c r="R484" i="12"/>
  <c r="Y484" i="12" s="1"/>
  <c r="Q484" i="12"/>
  <c r="P484" i="12"/>
  <c r="O484" i="12"/>
  <c r="N484" i="12"/>
  <c r="U483" i="12"/>
  <c r="S483" i="12"/>
  <c r="R483" i="12"/>
  <c r="Q483" i="12"/>
  <c r="W483" i="12" s="1"/>
  <c r="P483" i="12"/>
  <c r="T483" i="12" s="1"/>
  <c r="O483" i="12"/>
  <c r="N483" i="12"/>
  <c r="Y482" i="12"/>
  <c r="W482" i="12"/>
  <c r="V482" i="12"/>
  <c r="S482" i="12"/>
  <c r="R482" i="12"/>
  <c r="X482" i="12" s="1"/>
  <c r="Q482" i="12"/>
  <c r="P482" i="12"/>
  <c r="O482" i="12"/>
  <c r="N482" i="12"/>
  <c r="W481" i="12"/>
  <c r="U481" i="12"/>
  <c r="S481" i="12"/>
  <c r="R481" i="12"/>
  <c r="Q481" i="12"/>
  <c r="P481" i="12"/>
  <c r="T481" i="12" s="1"/>
  <c r="O481" i="12"/>
  <c r="N481" i="12"/>
  <c r="Y480" i="12"/>
  <c r="S480" i="12"/>
  <c r="X480" i="12" s="1"/>
  <c r="R480" i="12"/>
  <c r="Q480" i="12"/>
  <c r="P480" i="12"/>
  <c r="O480" i="12"/>
  <c r="N480" i="12"/>
  <c r="W479" i="12"/>
  <c r="U479" i="12"/>
  <c r="T479" i="12"/>
  <c r="S479" i="12"/>
  <c r="R479" i="12"/>
  <c r="Q479" i="12"/>
  <c r="P479" i="12"/>
  <c r="O479" i="12"/>
  <c r="N479" i="12"/>
  <c r="Y478" i="12"/>
  <c r="V478" i="12"/>
  <c r="S478" i="12"/>
  <c r="X478" i="12" s="1"/>
  <c r="R478" i="12"/>
  <c r="Q478" i="12"/>
  <c r="W478" i="12" s="1"/>
  <c r="P478" i="12"/>
  <c r="O478" i="12"/>
  <c r="N478" i="12"/>
  <c r="U477" i="12"/>
  <c r="S477" i="12"/>
  <c r="R477" i="12"/>
  <c r="Q477" i="12"/>
  <c r="W477" i="12" s="1"/>
  <c r="P477" i="12"/>
  <c r="O477" i="12"/>
  <c r="N477" i="12"/>
  <c r="V476" i="12"/>
  <c r="S476" i="12"/>
  <c r="R476" i="12"/>
  <c r="X476" i="12" s="1"/>
  <c r="Q476" i="12"/>
  <c r="W476" i="12" s="1"/>
  <c r="P476" i="12"/>
  <c r="O476" i="12"/>
  <c r="N476" i="12"/>
  <c r="U475" i="12"/>
  <c r="T475" i="12"/>
  <c r="S475" i="12"/>
  <c r="R475" i="12"/>
  <c r="Q475" i="12"/>
  <c r="W475" i="12" s="1"/>
  <c r="P475" i="12"/>
  <c r="O475" i="12"/>
  <c r="N475" i="12"/>
  <c r="X474" i="12"/>
  <c r="S474" i="12"/>
  <c r="R474" i="12"/>
  <c r="Y474" i="12" s="1"/>
  <c r="Q474" i="12"/>
  <c r="P474" i="12"/>
  <c r="O474" i="12"/>
  <c r="N474" i="12"/>
  <c r="W473" i="12"/>
  <c r="U473" i="12"/>
  <c r="S473" i="12"/>
  <c r="R473" i="12"/>
  <c r="Q473" i="12"/>
  <c r="T473" i="12" s="1"/>
  <c r="P473" i="12"/>
  <c r="O473" i="12"/>
  <c r="N473" i="12"/>
  <c r="Y472" i="12"/>
  <c r="W472" i="12"/>
  <c r="V472" i="12"/>
  <c r="S472" i="12"/>
  <c r="X472" i="12" s="1"/>
  <c r="R472" i="12"/>
  <c r="Q472" i="12"/>
  <c r="P472" i="12"/>
  <c r="O472" i="12"/>
  <c r="N472" i="12"/>
  <c r="W471" i="12"/>
  <c r="S471" i="12"/>
  <c r="R471" i="12"/>
  <c r="Q471" i="12"/>
  <c r="P471" i="12"/>
  <c r="T471" i="12" s="1"/>
  <c r="O471" i="12"/>
  <c r="N471" i="12"/>
  <c r="Y470" i="12"/>
  <c r="X470" i="12"/>
  <c r="S470" i="12"/>
  <c r="R470" i="12"/>
  <c r="Q470" i="12"/>
  <c r="P470" i="12"/>
  <c r="O470" i="12"/>
  <c r="N470" i="12"/>
  <c r="S469" i="12"/>
  <c r="R469" i="12"/>
  <c r="Q469" i="12"/>
  <c r="P469" i="12"/>
  <c r="U469" i="12" s="1"/>
  <c r="O469" i="12"/>
  <c r="N469" i="12"/>
  <c r="Y468" i="12"/>
  <c r="W468" i="12"/>
  <c r="S468" i="12"/>
  <c r="R468" i="12"/>
  <c r="Q468" i="12"/>
  <c r="V468" i="12" s="1"/>
  <c r="P468" i="12"/>
  <c r="O468" i="12"/>
  <c r="N468" i="12"/>
  <c r="Y467" i="12"/>
  <c r="S467" i="12"/>
  <c r="R467" i="12"/>
  <c r="X467" i="12" s="1"/>
  <c r="Q467" i="12"/>
  <c r="W467" i="12" s="1"/>
  <c r="P467" i="12"/>
  <c r="O467" i="12"/>
  <c r="N467" i="12"/>
  <c r="S466" i="12"/>
  <c r="X466" i="12" s="1"/>
  <c r="R466" i="12"/>
  <c r="Q466" i="12"/>
  <c r="P466" i="12"/>
  <c r="O466" i="12"/>
  <c r="N466" i="12"/>
  <c r="S465" i="12"/>
  <c r="R465" i="12"/>
  <c r="Q465" i="12"/>
  <c r="P465" i="12"/>
  <c r="O465" i="12"/>
  <c r="N465" i="12"/>
  <c r="S464" i="12"/>
  <c r="X464" i="12" s="1"/>
  <c r="Y464" i="12" s="1"/>
  <c r="R464" i="12"/>
  <c r="Q464" i="12"/>
  <c r="P464" i="12"/>
  <c r="O464" i="12"/>
  <c r="N464" i="12"/>
  <c r="S463" i="12"/>
  <c r="R463" i="12"/>
  <c r="Q463" i="12"/>
  <c r="P463" i="12"/>
  <c r="O463" i="12"/>
  <c r="N463" i="12"/>
  <c r="S462" i="12"/>
  <c r="R462" i="12"/>
  <c r="Y462" i="12" s="1"/>
  <c r="Q462" i="12"/>
  <c r="P462" i="12"/>
  <c r="U462" i="12" s="1"/>
  <c r="O462" i="12"/>
  <c r="N462" i="12"/>
  <c r="S461" i="12"/>
  <c r="R461" i="12"/>
  <c r="Q461" i="12"/>
  <c r="P461" i="12"/>
  <c r="T461" i="12" s="1"/>
  <c r="U461" i="12" s="1"/>
  <c r="O461" i="12"/>
  <c r="N461" i="12"/>
  <c r="S460" i="12"/>
  <c r="R460" i="12"/>
  <c r="X460" i="12" s="1"/>
  <c r="Y460" i="12" s="1"/>
  <c r="Q460" i="12"/>
  <c r="P460" i="12"/>
  <c r="O460" i="12"/>
  <c r="N460" i="12"/>
  <c r="S459" i="12"/>
  <c r="R459" i="12"/>
  <c r="Q459" i="12"/>
  <c r="P459" i="12"/>
  <c r="O459" i="12"/>
  <c r="N459" i="12"/>
  <c r="V458" i="12"/>
  <c r="W458" i="12" s="1"/>
  <c r="S458" i="12"/>
  <c r="X458" i="12" s="1"/>
  <c r="Y458" i="12" s="1"/>
  <c r="R458" i="12"/>
  <c r="Q458" i="12"/>
  <c r="P458" i="12"/>
  <c r="O458" i="12"/>
  <c r="N458" i="12"/>
  <c r="Y457" i="12"/>
  <c r="S457" i="12"/>
  <c r="R457" i="12"/>
  <c r="Q457" i="12"/>
  <c r="P457" i="12"/>
  <c r="U457" i="12" s="1"/>
  <c r="O457" i="12"/>
  <c r="N457" i="12"/>
  <c r="S456" i="12"/>
  <c r="R456" i="12"/>
  <c r="Q456" i="12"/>
  <c r="P456" i="12"/>
  <c r="O456" i="12"/>
  <c r="N456" i="12"/>
  <c r="X455" i="12"/>
  <c r="Y455" i="12" s="1"/>
  <c r="T455" i="12"/>
  <c r="U455" i="12" s="1"/>
  <c r="S455" i="12"/>
  <c r="R455" i="12"/>
  <c r="Q455" i="12"/>
  <c r="P455" i="12"/>
  <c r="O455" i="12"/>
  <c r="N455" i="12"/>
  <c r="S454" i="12"/>
  <c r="R454" i="12"/>
  <c r="Q454" i="12"/>
  <c r="P454" i="12"/>
  <c r="O454" i="12"/>
  <c r="N454" i="12"/>
  <c r="V453" i="12"/>
  <c r="W453" i="12" s="1"/>
  <c r="T453" i="12"/>
  <c r="U453" i="12" s="1"/>
  <c r="S453" i="12"/>
  <c r="R453" i="12"/>
  <c r="Q453" i="12"/>
  <c r="P453" i="12"/>
  <c r="O453" i="12"/>
  <c r="N453" i="12"/>
  <c r="Y452" i="12"/>
  <c r="X452" i="12"/>
  <c r="S452" i="12"/>
  <c r="R452" i="12"/>
  <c r="Q452" i="12"/>
  <c r="P452" i="12"/>
  <c r="O452" i="12"/>
  <c r="N452" i="12"/>
  <c r="Y451" i="12"/>
  <c r="W451" i="12"/>
  <c r="V451" i="12"/>
  <c r="T451" i="12"/>
  <c r="S451" i="12"/>
  <c r="X451" i="12" s="1"/>
  <c r="R451" i="12"/>
  <c r="Q451" i="12"/>
  <c r="P451" i="12"/>
  <c r="U451" i="12" s="1"/>
  <c r="O451" i="12"/>
  <c r="N451" i="12"/>
  <c r="S450" i="12"/>
  <c r="R450" i="12"/>
  <c r="Q450" i="12"/>
  <c r="P450" i="12"/>
  <c r="O450" i="12"/>
  <c r="N450" i="12"/>
  <c r="S449" i="12"/>
  <c r="R449" i="12"/>
  <c r="Q449" i="12"/>
  <c r="T449" i="12" s="1"/>
  <c r="U449" i="12" s="1"/>
  <c r="P449" i="12"/>
  <c r="O449" i="12"/>
  <c r="N449" i="12"/>
  <c r="S448" i="12"/>
  <c r="R448" i="12"/>
  <c r="Q448" i="12"/>
  <c r="P448" i="12"/>
  <c r="O448" i="12"/>
  <c r="N448" i="12"/>
  <c r="W447" i="12"/>
  <c r="U447" i="12"/>
  <c r="T447" i="12"/>
  <c r="S447" i="12"/>
  <c r="R447" i="12"/>
  <c r="Y447" i="12" s="1"/>
  <c r="Q447" i="12"/>
  <c r="P447" i="12"/>
  <c r="O447" i="12"/>
  <c r="N447" i="12"/>
  <c r="S446" i="12"/>
  <c r="R446" i="12"/>
  <c r="X446" i="12" s="1"/>
  <c r="Q446" i="12"/>
  <c r="P446" i="12"/>
  <c r="O446" i="12"/>
  <c r="N446" i="12"/>
  <c r="V445" i="12"/>
  <c r="W445" i="12" s="1"/>
  <c r="T445" i="12"/>
  <c r="U445" i="12" s="1"/>
  <c r="S445" i="12"/>
  <c r="X445" i="12" s="1"/>
  <c r="Y445" i="12" s="1"/>
  <c r="R445" i="12"/>
  <c r="Q445" i="12"/>
  <c r="P445" i="12"/>
  <c r="O445" i="12"/>
  <c r="N445" i="12"/>
  <c r="S444" i="12"/>
  <c r="R444" i="12"/>
  <c r="X444" i="12" s="1"/>
  <c r="Y444" i="12" s="1"/>
  <c r="Q444" i="12"/>
  <c r="P444" i="12"/>
  <c r="O444" i="12"/>
  <c r="N444" i="12"/>
  <c r="Y443" i="12"/>
  <c r="W443" i="12"/>
  <c r="V443" i="12"/>
  <c r="S443" i="12"/>
  <c r="X443" i="12" s="1"/>
  <c r="R443" i="12"/>
  <c r="Q443" i="12"/>
  <c r="P443" i="12"/>
  <c r="U443" i="12" s="1"/>
  <c r="O443" i="12"/>
  <c r="N443" i="12"/>
  <c r="S442" i="12"/>
  <c r="R442" i="12"/>
  <c r="Y442" i="12" s="1"/>
  <c r="Q442" i="12"/>
  <c r="P442" i="12"/>
  <c r="O442" i="12"/>
  <c r="N442" i="12"/>
  <c r="T441" i="12"/>
  <c r="U441" i="12" s="1"/>
  <c r="S441" i="12"/>
  <c r="R441" i="12"/>
  <c r="V441" i="12" s="1"/>
  <c r="W441" i="12" s="1"/>
  <c r="Q441" i="12"/>
  <c r="P441" i="12"/>
  <c r="O441" i="12"/>
  <c r="N441" i="12"/>
  <c r="X440" i="12"/>
  <c r="Y440" i="12" s="1"/>
  <c r="S440" i="12"/>
  <c r="R440" i="12"/>
  <c r="Q440" i="12"/>
  <c r="P440" i="12"/>
  <c r="O440" i="12"/>
  <c r="N440" i="12"/>
  <c r="V439" i="12"/>
  <c r="W439" i="12" s="1"/>
  <c r="U439" i="12"/>
  <c r="T439" i="12"/>
  <c r="S439" i="12"/>
  <c r="R439" i="12"/>
  <c r="Q439" i="12"/>
  <c r="P439" i="12"/>
  <c r="O439" i="12"/>
  <c r="N439" i="12"/>
  <c r="S438" i="12"/>
  <c r="R438" i="12"/>
  <c r="Q438" i="12"/>
  <c r="P438" i="12"/>
  <c r="O438" i="12"/>
  <c r="N438" i="12"/>
  <c r="V437" i="12"/>
  <c r="T437" i="12"/>
  <c r="U437" i="12" s="1"/>
  <c r="S437" i="12"/>
  <c r="R437" i="12"/>
  <c r="Q437" i="12"/>
  <c r="P437" i="12"/>
  <c r="O437" i="12"/>
  <c r="N437" i="12"/>
  <c r="S436" i="12"/>
  <c r="R436" i="12"/>
  <c r="Q436" i="12"/>
  <c r="P436" i="12"/>
  <c r="O436" i="12"/>
  <c r="N436" i="12"/>
  <c r="W435" i="12"/>
  <c r="U435" i="12"/>
  <c r="T435" i="12"/>
  <c r="S435" i="12"/>
  <c r="R435" i="12"/>
  <c r="Y435" i="12" s="1"/>
  <c r="Q435" i="12"/>
  <c r="P435" i="12"/>
  <c r="O435" i="12"/>
  <c r="N435" i="12"/>
  <c r="S434" i="12"/>
  <c r="R434" i="12"/>
  <c r="X434" i="12" s="1"/>
  <c r="Q434" i="12"/>
  <c r="P434" i="12"/>
  <c r="O434" i="12"/>
  <c r="N434" i="12"/>
  <c r="Y433" i="12"/>
  <c r="W433" i="12"/>
  <c r="V433" i="12"/>
  <c r="U433" i="12"/>
  <c r="S433" i="12"/>
  <c r="X433" i="12" s="1"/>
  <c r="R433" i="12"/>
  <c r="Q433" i="12"/>
  <c r="P433" i="12"/>
  <c r="T433" i="12" s="1"/>
  <c r="O433" i="12"/>
  <c r="N433" i="12"/>
  <c r="Y432" i="12"/>
  <c r="S432" i="12"/>
  <c r="R432" i="12"/>
  <c r="X432" i="12" s="1"/>
  <c r="Q432" i="12"/>
  <c r="P432" i="12"/>
  <c r="O432" i="12"/>
  <c r="N432" i="12"/>
  <c r="Y431" i="12"/>
  <c r="W431" i="12"/>
  <c r="U431" i="12"/>
  <c r="S431" i="12"/>
  <c r="R431" i="12"/>
  <c r="Q431" i="12"/>
  <c r="V431" i="12" s="1"/>
  <c r="P431" i="12"/>
  <c r="O431" i="12"/>
  <c r="N431" i="12"/>
  <c r="S430" i="12"/>
  <c r="R430" i="12"/>
  <c r="Q430" i="12"/>
  <c r="P430" i="12"/>
  <c r="O430" i="12"/>
  <c r="N430" i="12"/>
  <c r="S429" i="12"/>
  <c r="R429" i="12"/>
  <c r="Y429" i="12" s="1"/>
  <c r="Q429" i="12"/>
  <c r="V429" i="12" s="1"/>
  <c r="P429" i="12"/>
  <c r="O429" i="12"/>
  <c r="N429" i="12"/>
  <c r="Y428" i="12"/>
  <c r="S428" i="12"/>
  <c r="R428" i="12"/>
  <c r="Q428" i="12"/>
  <c r="P428" i="12"/>
  <c r="O428" i="12"/>
  <c r="N428" i="12"/>
  <c r="U427" i="12"/>
  <c r="S427" i="12"/>
  <c r="R427" i="12"/>
  <c r="Y427" i="12" s="1"/>
  <c r="Q427" i="12"/>
  <c r="P427" i="12"/>
  <c r="O427" i="12"/>
  <c r="N427" i="12"/>
  <c r="S426" i="12"/>
  <c r="R426" i="12"/>
  <c r="Q426" i="12"/>
  <c r="P426" i="12"/>
  <c r="O426" i="12"/>
  <c r="N426" i="12"/>
  <c r="W425" i="12"/>
  <c r="U425" i="12"/>
  <c r="T425" i="12"/>
  <c r="S425" i="12"/>
  <c r="R425" i="12"/>
  <c r="Q425" i="12"/>
  <c r="P425" i="12"/>
  <c r="O425" i="12"/>
  <c r="N425" i="12"/>
  <c r="S424" i="12"/>
  <c r="R424" i="12"/>
  <c r="Q424" i="12"/>
  <c r="P424" i="12"/>
  <c r="O424" i="12"/>
  <c r="N424" i="12"/>
  <c r="Y423" i="12"/>
  <c r="U423" i="12"/>
  <c r="S423" i="12"/>
  <c r="X423" i="12" s="1"/>
  <c r="R423" i="12"/>
  <c r="Q423" i="12"/>
  <c r="W423" i="12" s="1"/>
  <c r="P423" i="12"/>
  <c r="O423" i="12"/>
  <c r="N423" i="12"/>
  <c r="Y422" i="12"/>
  <c r="X422" i="12"/>
  <c r="S422" i="12"/>
  <c r="R422" i="12"/>
  <c r="Q422" i="12"/>
  <c r="P422" i="12"/>
  <c r="O422" i="12"/>
  <c r="N422" i="12"/>
  <c r="Y421" i="12"/>
  <c r="W421" i="12"/>
  <c r="T421" i="12"/>
  <c r="S421" i="12"/>
  <c r="X421" i="12" s="1"/>
  <c r="R421" i="12"/>
  <c r="Q421" i="12"/>
  <c r="V421" i="12" s="1"/>
  <c r="P421" i="12"/>
  <c r="U421" i="12" s="1"/>
  <c r="O421" i="12"/>
  <c r="N421" i="12"/>
  <c r="S420" i="12"/>
  <c r="R420" i="12"/>
  <c r="Q420" i="12"/>
  <c r="P420" i="12"/>
  <c r="O420" i="12"/>
  <c r="N420" i="12"/>
  <c r="Y419" i="12"/>
  <c r="W419" i="12"/>
  <c r="S419" i="12"/>
  <c r="X419" i="12" s="1"/>
  <c r="R419" i="12"/>
  <c r="Q419" i="12"/>
  <c r="V419" i="12" s="1"/>
  <c r="P419" i="12"/>
  <c r="U419" i="12" s="1"/>
  <c r="O419" i="12"/>
  <c r="N419" i="12"/>
  <c r="S418" i="12"/>
  <c r="X418" i="12" s="1"/>
  <c r="R418" i="12"/>
  <c r="Y418" i="12" s="1"/>
  <c r="Q418" i="12"/>
  <c r="P418" i="12"/>
  <c r="O418" i="12"/>
  <c r="N418" i="12"/>
  <c r="U417" i="12"/>
  <c r="T417" i="12"/>
  <c r="S417" i="12"/>
  <c r="R417" i="12"/>
  <c r="Y417" i="12" s="1"/>
  <c r="Q417" i="12"/>
  <c r="V417" i="12" s="1"/>
  <c r="P417" i="12"/>
  <c r="O417" i="12"/>
  <c r="N417" i="12"/>
  <c r="Y416" i="12"/>
  <c r="S416" i="12"/>
  <c r="R416" i="12"/>
  <c r="Q416" i="12"/>
  <c r="P416" i="12"/>
  <c r="O416" i="12"/>
  <c r="N416" i="12"/>
  <c r="Y415" i="12"/>
  <c r="U415" i="12"/>
  <c r="S415" i="12"/>
  <c r="X415" i="12" s="1"/>
  <c r="R415" i="12"/>
  <c r="Q415" i="12"/>
  <c r="T415" i="12" s="1"/>
  <c r="P415" i="12"/>
  <c r="O415" i="12"/>
  <c r="N415" i="12"/>
  <c r="S414" i="12"/>
  <c r="R414" i="12"/>
  <c r="Q414" i="12"/>
  <c r="P414" i="12"/>
  <c r="O414" i="12"/>
  <c r="N414" i="12"/>
  <c r="W413" i="12"/>
  <c r="S413" i="12"/>
  <c r="R413" i="12"/>
  <c r="V413" i="12" s="1"/>
  <c r="Q413" i="12"/>
  <c r="P413" i="12"/>
  <c r="U413" i="12" s="1"/>
  <c r="O413" i="12"/>
  <c r="N413" i="12"/>
  <c r="Y412" i="12"/>
  <c r="S412" i="12"/>
  <c r="X412" i="12" s="1"/>
  <c r="R412" i="12"/>
  <c r="Q412" i="12"/>
  <c r="P412" i="12"/>
  <c r="O412" i="12"/>
  <c r="N412" i="12"/>
  <c r="Y411" i="12"/>
  <c r="S411" i="12"/>
  <c r="X411" i="12" s="1"/>
  <c r="R411" i="12"/>
  <c r="Q411" i="12"/>
  <c r="W411" i="12" s="1"/>
  <c r="P411" i="12"/>
  <c r="U411" i="12" s="1"/>
  <c r="O411" i="12"/>
  <c r="N411" i="12"/>
  <c r="S410" i="12"/>
  <c r="R410" i="12"/>
  <c r="Q410" i="12"/>
  <c r="P410" i="12"/>
  <c r="O410" i="12"/>
  <c r="N410" i="12"/>
  <c r="Y409" i="12"/>
  <c r="S409" i="12"/>
  <c r="X409" i="12" s="1"/>
  <c r="R409" i="12"/>
  <c r="Q409" i="12"/>
  <c r="P409" i="12"/>
  <c r="U409" i="12" s="1"/>
  <c r="O409" i="12"/>
  <c r="N409" i="12"/>
  <c r="S408" i="12"/>
  <c r="R408" i="12"/>
  <c r="Y408" i="12" s="1"/>
  <c r="Q408" i="12"/>
  <c r="P408" i="12"/>
  <c r="O408" i="12"/>
  <c r="N408" i="12"/>
  <c r="U407" i="12"/>
  <c r="T407" i="12"/>
  <c r="S407" i="12"/>
  <c r="X407" i="12" s="1"/>
  <c r="R407" i="12"/>
  <c r="Y407" i="12" s="1"/>
  <c r="Q407" i="12"/>
  <c r="P407" i="12"/>
  <c r="O407" i="12"/>
  <c r="N407" i="12"/>
  <c r="Y406" i="12"/>
  <c r="X406" i="12"/>
  <c r="S406" i="12"/>
  <c r="R406" i="12"/>
  <c r="Q406" i="12"/>
  <c r="P406" i="12"/>
  <c r="O406" i="12"/>
  <c r="N406" i="12"/>
  <c r="Y405" i="12"/>
  <c r="W405" i="12"/>
  <c r="V405" i="12"/>
  <c r="S405" i="12"/>
  <c r="R405" i="12"/>
  <c r="Q405" i="12"/>
  <c r="P405" i="12"/>
  <c r="U405" i="12" s="1"/>
  <c r="O405" i="12"/>
  <c r="N405" i="12"/>
  <c r="S404" i="12"/>
  <c r="R404" i="12"/>
  <c r="Q404" i="12"/>
  <c r="P404" i="12"/>
  <c r="O404" i="12"/>
  <c r="N404" i="12"/>
  <c r="V403" i="12"/>
  <c r="W403" i="12" s="1"/>
  <c r="T403" i="12"/>
  <c r="U403" i="12" s="1"/>
  <c r="S403" i="12"/>
  <c r="R403" i="12"/>
  <c r="Q403" i="12"/>
  <c r="P403" i="12"/>
  <c r="O403" i="12"/>
  <c r="N403" i="12"/>
  <c r="S402" i="12"/>
  <c r="R402" i="12"/>
  <c r="X402" i="12" s="1"/>
  <c r="Q402" i="12"/>
  <c r="P402" i="12"/>
  <c r="O402" i="12"/>
  <c r="N402" i="12"/>
  <c r="T401" i="12"/>
  <c r="U401" i="12" s="1"/>
  <c r="S401" i="12"/>
  <c r="R401" i="12"/>
  <c r="V401" i="12" s="1"/>
  <c r="W401" i="12" s="1"/>
  <c r="Q401" i="12"/>
  <c r="P401" i="12"/>
  <c r="O401" i="12"/>
  <c r="N401" i="12"/>
  <c r="S400" i="12"/>
  <c r="R400" i="12"/>
  <c r="Q400" i="12"/>
  <c r="P400" i="12"/>
  <c r="O400" i="12"/>
  <c r="N400" i="12"/>
  <c r="S399" i="12"/>
  <c r="R399" i="12"/>
  <c r="Q399" i="12"/>
  <c r="V399" i="12" s="1"/>
  <c r="W399" i="12" s="1"/>
  <c r="P399" i="12"/>
  <c r="T399" i="12" s="1"/>
  <c r="O399" i="12"/>
  <c r="N399" i="12"/>
  <c r="Y398" i="12"/>
  <c r="S398" i="12"/>
  <c r="R398" i="12"/>
  <c r="X398" i="12" s="1"/>
  <c r="Q398" i="12"/>
  <c r="P398" i="12"/>
  <c r="O398" i="12"/>
  <c r="N398" i="12"/>
  <c r="W397" i="12"/>
  <c r="U397" i="12"/>
  <c r="S397" i="12"/>
  <c r="X397" i="12" s="1"/>
  <c r="R397" i="12"/>
  <c r="Y397" i="12" s="1"/>
  <c r="Q397" i="12"/>
  <c r="T397" i="12" s="1"/>
  <c r="P397" i="12"/>
  <c r="O397" i="12"/>
  <c r="N397" i="12"/>
  <c r="S396" i="12"/>
  <c r="R396" i="12"/>
  <c r="Q396" i="12"/>
  <c r="P396" i="12"/>
  <c r="O396" i="12"/>
  <c r="N396" i="12"/>
  <c r="Y395" i="12"/>
  <c r="W395" i="12"/>
  <c r="S395" i="12"/>
  <c r="R395" i="12"/>
  <c r="V395" i="12" s="1"/>
  <c r="Q395" i="12"/>
  <c r="P395" i="12"/>
  <c r="U395" i="12" s="1"/>
  <c r="O395" i="12"/>
  <c r="N395" i="12"/>
  <c r="S394" i="12"/>
  <c r="R394" i="12"/>
  <c r="Q394" i="12"/>
  <c r="P394" i="12"/>
  <c r="O394" i="12"/>
  <c r="N394" i="12"/>
  <c r="Y393" i="12"/>
  <c r="U393" i="12"/>
  <c r="T393" i="12"/>
  <c r="S393" i="12"/>
  <c r="X393" i="12" s="1"/>
  <c r="R393" i="12"/>
  <c r="Q393" i="12"/>
  <c r="P393" i="12"/>
  <c r="O393" i="12"/>
  <c r="N393" i="12"/>
  <c r="S392" i="12"/>
  <c r="R392" i="12"/>
  <c r="X392" i="12" s="1"/>
  <c r="Y392" i="12" s="1"/>
  <c r="Q392" i="12"/>
  <c r="P392" i="12"/>
  <c r="O392" i="12"/>
  <c r="N392" i="12"/>
  <c r="T391" i="12"/>
  <c r="S391" i="12"/>
  <c r="R391" i="12"/>
  <c r="Q391" i="12"/>
  <c r="P391" i="12"/>
  <c r="U391" i="12" s="1"/>
  <c r="O391" i="12"/>
  <c r="N391" i="12"/>
  <c r="S390" i="12"/>
  <c r="R390" i="12"/>
  <c r="Q390" i="12"/>
  <c r="P390" i="12"/>
  <c r="O390" i="12"/>
  <c r="N390" i="12"/>
  <c r="S389" i="12"/>
  <c r="R389" i="12"/>
  <c r="Q389" i="12"/>
  <c r="P389" i="12"/>
  <c r="T389" i="12" s="1"/>
  <c r="U389" i="12" s="1"/>
  <c r="O389" i="12"/>
  <c r="N389" i="12"/>
  <c r="S388" i="12"/>
  <c r="R388" i="12"/>
  <c r="X388" i="12" s="1"/>
  <c r="Q388" i="12"/>
  <c r="P388" i="12"/>
  <c r="O388" i="12"/>
  <c r="N388" i="12"/>
  <c r="V387" i="12"/>
  <c r="W387" i="12" s="1"/>
  <c r="S387" i="12"/>
  <c r="R387" i="12"/>
  <c r="X387" i="12" s="1"/>
  <c r="Y387" i="12" s="1"/>
  <c r="Q387" i="12"/>
  <c r="P387" i="12"/>
  <c r="O387" i="12"/>
  <c r="N387" i="12"/>
  <c r="Y386" i="12"/>
  <c r="S386" i="12"/>
  <c r="R386" i="12"/>
  <c r="X386" i="12" s="1"/>
  <c r="Q386" i="12"/>
  <c r="P386" i="12"/>
  <c r="O386" i="12"/>
  <c r="N386" i="12"/>
  <c r="S385" i="12"/>
  <c r="R385" i="12"/>
  <c r="X385" i="12" s="1"/>
  <c r="Y385" i="12" s="1"/>
  <c r="Q385" i="12"/>
  <c r="T385" i="12" s="1"/>
  <c r="U385" i="12" s="1"/>
  <c r="P385" i="12"/>
  <c r="O385" i="12"/>
  <c r="N385" i="12"/>
  <c r="S384" i="12"/>
  <c r="R384" i="12"/>
  <c r="X384" i="12" s="1"/>
  <c r="Y384" i="12" s="1"/>
  <c r="Q384" i="12"/>
  <c r="P384" i="12"/>
  <c r="O384" i="12"/>
  <c r="N384" i="12"/>
  <c r="S383" i="12"/>
  <c r="R383" i="12"/>
  <c r="X383" i="12" s="1"/>
  <c r="Y383" i="12" s="1"/>
  <c r="Q383" i="12"/>
  <c r="T383" i="12" s="1"/>
  <c r="U383" i="12" s="1"/>
  <c r="P383" i="12"/>
  <c r="O383" i="12"/>
  <c r="N383" i="12"/>
  <c r="S382" i="12"/>
  <c r="R382" i="12"/>
  <c r="Q382" i="12"/>
  <c r="P382" i="12"/>
  <c r="O382" i="12"/>
  <c r="N382" i="12"/>
  <c r="V381" i="12"/>
  <c r="S381" i="12"/>
  <c r="R381" i="12"/>
  <c r="Q381" i="12"/>
  <c r="T381" i="12" s="1"/>
  <c r="U381" i="12" s="1"/>
  <c r="P381" i="12"/>
  <c r="O381" i="12"/>
  <c r="N381" i="12"/>
  <c r="S380" i="12"/>
  <c r="R380" i="12"/>
  <c r="X380" i="12" s="1"/>
  <c r="Y380" i="12" s="1"/>
  <c r="Q380" i="12"/>
  <c r="P380" i="12"/>
  <c r="O380" i="12"/>
  <c r="N380" i="12"/>
  <c r="Y379" i="12"/>
  <c r="W379" i="12"/>
  <c r="S379" i="12"/>
  <c r="R379" i="12"/>
  <c r="Q379" i="12"/>
  <c r="P379" i="12"/>
  <c r="U379" i="12" s="1"/>
  <c r="O379" i="12"/>
  <c r="N379" i="12"/>
  <c r="S378" i="12"/>
  <c r="X378" i="12" s="1"/>
  <c r="R378" i="12"/>
  <c r="Y378" i="12" s="1"/>
  <c r="Q378" i="12"/>
  <c r="P378" i="12"/>
  <c r="O378" i="12"/>
  <c r="N378" i="12"/>
  <c r="U377" i="12"/>
  <c r="S377" i="12"/>
  <c r="R377" i="12"/>
  <c r="Q377" i="12"/>
  <c r="T377" i="12" s="1"/>
  <c r="P377" i="12"/>
  <c r="O377" i="12"/>
  <c r="N377" i="12"/>
  <c r="S376" i="12"/>
  <c r="R376" i="12"/>
  <c r="X376" i="12" s="1"/>
  <c r="Q376" i="12"/>
  <c r="P376" i="12"/>
  <c r="O376" i="12"/>
  <c r="N376" i="12"/>
  <c r="Y375" i="12"/>
  <c r="S375" i="12"/>
  <c r="R375" i="12"/>
  <c r="X375" i="12" s="1"/>
  <c r="Q375" i="12"/>
  <c r="T375" i="12" s="1"/>
  <c r="U375" i="12" s="1"/>
  <c r="P375" i="12"/>
  <c r="O375" i="12"/>
  <c r="N375" i="12"/>
  <c r="S374" i="12"/>
  <c r="R374" i="12"/>
  <c r="Y374" i="12" s="1"/>
  <c r="Q374" i="12"/>
  <c r="P374" i="12"/>
  <c r="O374" i="12"/>
  <c r="N374" i="12"/>
  <c r="U373" i="12"/>
  <c r="S373" i="12"/>
  <c r="R373" i="12"/>
  <c r="Y373" i="12" s="1"/>
  <c r="Q373" i="12"/>
  <c r="T373" i="12" s="1"/>
  <c r="P373" i="12"/>
  <c r="O373" i="12"/>
  <c r="N373" i="12"/>
  <c r="S372" i="12"/>
  <c r="R372" i="12"/>
  <c r="Q372" i="12"/>
  <c r="P372" i="12"/>
  <c r="O372" i="12"/>
  <c r="N372" i="12"/>
  <c r="Y371" i="12"/>
  <c r="V371" i="12"/>
  <c r="W371" i="12" s="1"/>
  <c r="S371" i="12"/>
  <c r="R371" i="12"/>
  <c r="X371" i="12" s="1"/>
  <c r="Q371" i="12"/>
  <c r="T371" i="12" s="1"/>
  <c r="U371" i="12" s="1"/>
  <c r="P371" i="12"/>
  <c r="O371" i="12"/>
  <c r="N371" i="12"/>
  <c r="S370" i="12"/>
  <c r="R370" i="12"/>
  <c r="Y370" i="12" s="1"/>
  <c r="Q370" i="12"/>
  <c r="P370" i="12"/>
  <c r="O370" i="12"/>
  <c r="N370" i="12"/>
  <c r="S369" i="12"/>
  <c r="R369" i="12"/>
  <c r="X369" i="12" s="1"/>
  <c r="Y369" i="12" s="1"/>
  <c r="Q369" i="12"/>
  <c r="T369" i="12" s="1"/>
  <c r="U369" i="12" s="1"/>
  <c r="P369" i="12"/>
  <c r="O369" i="12"/>
  <c r="N369" i="12"/>
  <c r="S368" i="12"/>
  <c r="X368" i="12" s="1"/>
  <c r="R368" i="12"/>
  <c r="Q368" i="12"/>
  <c r="P368" i="12"/>
  <c r="O368" i="12"/>
  <c r="N368" i="12"/>
  <c r="S367" i="12"/>
  <c r="R367" i="12"/>
  <c r="Q367" i="12"/>
  <c r="T367" i="12" s="1"/>
  <c r="U367" i="12" s="1"/>
  <c r="P367" i="12"/>
  <c r="O367" i="12"/>
  <c r="N367" i="12"/>
  <c r="S366" i="12"/>
  <c r="R366" i="12"/>
  <c r="Y366" i="12" s="1"/>
  <c r="Q366" i="12"/>
  <c r="P366" i="12"/>
  <c r="O366" i="12"/>
  <c r="N366" i="12"/>
  <c r="S365" i="12"/>
  <c r="R365" i="12"/>
  <c r="X365" i="12" s="1"/>
  <c r="Q365" i="12"/>
  <c r="P365" i="12"/>
  <c r="U365" i="12" s="1"/>
  <c r="O365" i="12"/>
  <c r="N365" i="12"/>
  <c r="S364" i="12"/>
  <c r="R364" i="12"/>
  <c r="Q364" i="12"/>
  <c r="P364" i="12"/>
  <c r="O364" i="12"/>
  <c r="N364" i="12"/>
  <c r="V363" i="12"/>
  <c r="U363" i="12"/>
  <c r="S363" i="12"/>
  <c r="R363" i="12"/>
  <c r="Q363" i="12"/>
  <c r="T363" i="12" s="1"/>
  <c r="P363" i="12"/>
  <c r="O363" i="12"/>
  <c r="N363" i="12"/>
  <c r="S362" i="12"/>
  <c r="R362" i="12"/>
  <c r="Q362" i="12"/>
  <c r="P362" i="12"/>
  <c r="O362" i="12"/>
  <c r="N362" i="12"/>
  <c r="U361" i="12"/>
  <c r="S361" i="12"/>
  <c r="R361" i="12"/>
  <c r="X361" i="12" s="1"/>
  <c r="Q361" i="12"/>
  <c r="P361" i="12"/>
  <c r="T361" i="12" s="1"/>
  <c r="O361" i="12"/>
  <c r="N361" i="12"/>
  <c r="S360" i="12"/>
  <c r="R360" i="12"/>
  <c r="Q360" i="12"/>
  <c r="P360" i="12"/>
  <c r="O360" i="12"/>
  <c r="N360" i="12"/>
  <c r="U359" i="12"/>
  <c r="S359" i="12"/>
  <c r="R359" i="12"/>
  <c r="Q359" i="12"/>
  <c r="T359" i="12" s="1"/>
  <c r="P359" i="12"/>
  <c r="O359" i="12"/>
  <c r="N359" i="12"/>
  <c r="S358" i="12"/>
  <c r="R358" i="12"/>
  <c r="Q358" i="12"/>
  <c r="P358" i="12"/>
  <c r="O358" i="12"/>
  <c r="N358" i="12"/>
  <c r="Y357" i="12"/>
  <c r="U357" i="12"/>
  <c r="S357" i="12"/>
  <c r="R357" i="12"/>
  <c r="X357" i="12" s="1"/>
  <c r="Q357" i="12"/>
  <c r="T357" i="12" s="1"/>
  <c r="P357" i="12"/>
  <c r="O357" i="12"/>
  <c r="N357" i="12"/>
  <c r="S356" i="12"/>
  <c r="R356" i="12"/>
  <c r="X356" i="12" s="1"/>
  <c r="Q356" i="12"/>
  <c r="P356" i="12"/>
  <c r="O356" i="12"/>
  <c r="N356" i="12"/>
  <c r="S355" i="12"/>
  <c r="R355" i="12"/>
  <c r="Q355" i="12"/>
  <c r="P355" i="12"/>
  <c r="O355" i="12"/>
  <c r="N355" i="12"/>
  <c r="S354" i="12"/>
  <c r="R354" i="12"/>
  <c r="Y354" i="12" s="1"/>
  <c r="Q354" i="12"/>
  <c r="P354" i="12"/>
  <c r="O354" i="12"/>
  <c r="N354" i="12"/>
  <c r="S353" i="12"/>
  <c r="R353" i="12"/>
  <c r="X353" i="12" s="1"/>
  <c r="Y353" i="12" s="1"/>
  <c r="Q353" i="12"/>
  <c r="P353" i="12"/>
  <c r="O353" i="12"/>
  <c r="N353" i="12"/>
  <c r="U352" i="12"/>
  <c r="S352" i="12"/>
  <c r="R352" i="12"/>
  <c r="Y352" i="12" s="1"/>
  <c r="Q352" i="12"/>
  <c r="P352" i="12"/>
  <c r="O352" i="12"/>
  <c r="N352" i="12"/>
  <c r="S351" i="12"/>
  <c r="R351" i="12"/>
  <c r="X351" i="12" s="1"/>
  <c r="Q351" i="12"/>
  <c r="T351" i="12" s="1"/>
  <c r="U351" i="12" s="1"/>
  <c r="P351" i="12"/>
  <c r="O351" i="12"/>
  <c r="N351" i="12"/>
  <c r="S350" i="12"/>
  <c r="R350" i="12"/>
  <c r="Y350" i="12" s="1"/>
  <c r="Q350" i="12"/>
  <c r="P350" i="12"/>
  <c r="O350" i="12"/>
  <c r="N350" i="12"/>
  <c r="S349" i="12"/>
  <c r="R349" i="12"/>
  <c r="Q349" i="12"/>
  <c r="P349" i="12"/>
  <c r="O349" i="12"/>
  <c r="N349" i="12"/>
  <c r="S348" i="12"/>
  <c r="R348" i="12"/>
  <c r="Y348" i="12" s="1"/>
  <c r="Q348" i="12"/>
  <c r="P348" i="12"/>
  <c r="U348" i="12" s="1"/>
  <c r="O348" i="12"/>
  <c r="N348" i="12"/>
  <c r="Y347" i="12"/>
  <c r="V347" i="12"/>
  <c r="S347" i="12"/>
  <c r="R347" i="12"/>
  <c r="X347" i="12" s="1"/>
  <c r="Q347" i="12"/>
  <c r="P347" i="12"/>
  <c r="T347" i="12" s="1"/>
  <c r="O347" i="12"/>
  <c r="N347" i="12"/>
  <c r="Y346" i="12"/>
  <c r="S346" i="12"/>
  <c r="R346" i="12"/>
  <c r="Q346" i="12"/>
  <c r="P346" i="12"/>
  <c r="O346" i="12"/>
  <c r="N346" i="12"/>
  <c r="Y345" i="12"/>
  <c r="U345" i="12"/>
  <c r="S345" i="12"/>
  <c r="R345" i="12"/>
  <c r="X345" i="12" s="1"/>
  <c r="Q345" i="12"/>
  <c r="P345" i="12"/>
  <c r="O345" i="12"/>
  <c r="N345" i="12"/>
  <c r="S344" i="12"/>
  <c r="R344" i="12"/>
  <c r="Q344" i="12"/>
  <c r="P344" i="12"/>
  <c r="O344" i="12"/>
  <c r="N344" i="12"/>
  <c r="U343" i="12"/>
  <c r="S343" i="12"/>
  <c r="R343" i="12"/>
  <c r="V343" i="12" s="1"/>
  <c r="W343" i="12" s="1"/>
  <c r="Q343" i="12"/>
  <c r="P343" i="12"/>
  <c r="T343" i="12" s="1"/>
  <c r="O343" i="12"/>
  <c r="N343" i="12"/>
  <c r="Y342" i="12"/>
  <c r="S342" i="12"/>
  <c r="R342" i="12"/>
  <c r="Q342" i="12"/>
  <c r="P342" i="12"/>
  <c r="O342" i="12"/>
  <c r="N342" i="12"/>
  <c r="S341" i="12"/>
  <c r="R341" i="12"/>
  <c r="Q341" i="12"/>
  <c r="P341" i="12"/>
  <c r="T341" i="12" s="1"/>
  <c r="U341" i="12" s="1"/>
  <c r="O341" i="12"/>
  <c r="N341" i="12"/>
  <c r="S340" i="12"/>
  <c r="R340" i="12"/>
  <c r="Q340" i="12"/>
  <c r="P340" i="12"/>
  <c r="O340" i="12"/>
  <c r="N340" i="12"/>
  <c r="Y339" i="12"/>
  <c r="S339" i="12"/>
  <c r="R339" i="12"/>
  <c r="X339" i="12" s="1"/>
  <c r="Q339" i="12"/>
  <c r="V339" i="12" s="1"/>
  <c r="P339" i="12"/>
  <c r="T339" i="12" s="1"/>
  <c r="O339" i="12"/>
  <c r="N339" i="12"/>
  <c r="Y338" i="12"/>
  <c r="S338" i="12"/>
  <c r="X338" i="12" s="1"/>
  <c r="R338" i="12"/>
  <c r="Q338" i="12"/>
  <c r="P338" i="12"/>
  <c r="O338" i="12"/>
  <c r="N338" i="12"/>
  <c r="S337" i="12"/>
  <c r="R337" i="12"/>
  <c r="Y337" i="12" s="1"/>
  <c r="Q337" i="12"/>
  <c r="P337" i="12"/>
  <c r="U337" i="12" s="1"/>
  <c r="O337" i="12"/>
  <c r="N337" i="12"/>
  <c r="S336" i="12"/>
  <c r="R336" i="12"/>
  <c r="Q336" i="12"/>
  <c r="P336" i="12"/>
  <c r="O336" i="12"/>
  <c r="N336" i="12"/>
  <c r="Y335" i="12"/>
  <c r="W335" i="12"/>
  <c r="S335" i="12"/>
  <c r="R335" i="12"/>
  <c r="X335" i="12" s="1"/>
  <c r="Q335" i="12"/>
  <c r="V335" i="12" s="1"/>
  <c r="P335" i="12"/>
  <c r="U335" i="12" s="1"/>
  <c r="O335" i="12"/>
  <c r="N335" i="12"/>
  <c r="Y334" i="12"/>
  <c r="S334" i="12"/>
  <c r="X334" i="12" s="1"/>
  <c r="R334" i="12"/>
  <c r="Q334" i="12"/>
  <c r="P334" i="12"/>
  <c r="O334" i="12"/>
  <c r="N334" i="12"/>
  <c r="U333" i="12"/>
  <c r="S333" i="12"/>
  <c r="R333" i="12"/>
  <c r="Y333" i="12" s="1"/>
  <c r="Q333" i="12"/>
  <c r="P333" i="12"/>
  <c r="O333" i="12"/>
  <c r="N333" i="12"/>
  <c r="S332" i="12"/>
  <c r="R332" i="12"/>
  <c r="Y332" i="12" s="1"/>
  <c r="Q332" i="12"/>
  <c r="P332" i="12"/>
  <c r="U332" i="12" s="1"/>
  <c r="O332" i="12"/>
  <c r="N332" i="12"/>
  <c r="Y331" i="12"/>
  <c r="V331" i="12"/>
  <c r="U331" i="12"/>
  <c r="S331" i="12"/>
  <c r="R331" i="12"/>
  <c r="X331" i="12" s="1"/>
  <c r="Q331" i="12"/>
  <c r="W331" i="12" s="1"/>
  <c r="P331" i="12"/>
  <c r="T331" i="12" s="1"/>
  <c r="O331" i="12"/>
  <c r="N331" i="12"/>
  <c r="S330" i="12"/>
  <c r="X330" i="12" s="1"/>
  <c r="Y330" i="12" s="1"/>
  <c r="R330" i="12"/>
  <c r="Q330" i="12"/>
  <c r="P330" i="12"/>
  <c r="O330" i="12"/>
  <c r="N330" i="12"/>
  <c r="S329" i="12"/>
  <c r="R329" i="12"/>
  <c r="Q329" i="12"/>
  <c r="P329" i="12"/>
  <c r="T329" i="12" s="1"/>
  <c r="U329" i="12" s="1"/>
  <c r="O329" i="12"/>
  <c r="N329" i="12"/>
  <c r="U328" i="12"/>
  <c r="S328" i="12"/>
  <c r="R328" i="12"/>
  <c r="Y328" i="12" s="1"/>
  <c r="Q328" i="12"/>
  <c r="P328" i="12"/>
  <c r="O328" i="12"/>
  <c r="N328" i="12"/>
  <c r="Y327" i="12"/>
  <c r="S327" i="12"/>
  <c r="R327" i="12"/>
  <c r="X327" i="12" s="1"/>
  <c r="Q327" i="12"/>
  <c r="V327" i="12" s="1"/>
  <c r="P327" i="12"/>
  <c r="T327" i="12" s="1"/>
  <c r="O327" i="12"/>
  <c r="N327" i="12"/>
  <c r="Y326" i="12"/>
  <c r="S326" i="12"/>
  <c r="X326" i="12" s="1"/>
  <c r="R326" i="12"/>
  <c r="Q326" i="12"/>
  <c r="P326" i="12"/>
  <c r="O326" i="12"/>
  <c r="N326" i="12"/>
  <c r="S325" i="12"/>
  <c r="R325" i="12"/>
  <c r="X325" i="12" s="1"/>
  <c r="Q325" i="12"/>
  <c r="P325" i="12"/>
  <c r="U325" i="12" s="1"/>
  <c r="O325" i="12"/>
  <c r="N325" i="12"/>
  <c r="S324" i="12"/>
  <c r="X324" i="12" s="1"/>
  <c r="R324" i="12"/>
  <c r="Q324" i="12"/>
  <c r="P324" i="12"/>
  <c r="O324" i="12"/>
  <c r="N324" i="12"/>
  <c r="V323" i="12"/>
  <c r="S323" i="12"/>
  <c r="R323" i="12"/>
  <c r="Q323" i="12"/>
  <c r="T323" i="12" s="1"/>
  <c r="U323" i="12" s="1"/>
  <c r="P323" i="12"/>
  <c r="O323" i="12"/>
  <c r="N323" i="12"/>
  <c r="S322" i="12"/>
  <c r="R322" i="12"/>
  <c r="Q322" i="12"/>
  <c r="P322" i="12"/>
  <c r="O322" i="12"/>
  <c r="N322" i="12"/>
  <c r="Y321" i="12"/>
  <c r="S321" i="12"/>
  <c r="R321" i="12"/>
  <c r="X321" i="12" s="1"/>
  <c r="Q321" i="12"/>
  <c r="P321" i="12"/>
  <c r="U321" i="12" s="1"/>
  <c r="O321" i="12"/>
  <c r="N321" i="12"/>
  <c r="U320" i="12"/>
  <c r="S320" i="12"/>
  <c r="R320" i="12"/>
  <c r="Y320" i="12" s="1"/>
  <c r="Q320" i="12"/>
  <c r="P320" i="12"/>
  <c r="O320" i="12"/>
  <c r="N320" i="12"/>
  <c r="S319" i="12"/>
  <c r="R319" i="12"/>
  <c r="X319" i="12" s="1"/>
  <c r="Q319" i="12"/>
  <c r="T319" i="12" s="1"/>
  <c r="U319" i="12" s="1"/>
  <c r="P319" i="12"/>
  <c r="O319" i="12"/>
  <c r="N319" i="12"/>
  <c r="S318" i="12"/>
  <c r="R318" i="12"/>
  <c r="Y318" i="12" s="1"/>
  <c r="Q318" i="12"/>
  <c r="P318" i="12"/>
  <c r="O318" i="12"/>
  <c r="N318" i="12"/>
  <c r="Y317" i="12"/>
  <c r="U317" i="12"/>
  <c r="S317" i="12"/>
  <c r="R317" i="12"/>
  <c r="X317" i="12" s="1"/>
  <c r="Q317" i="12"/>
  <c r="T317" i="12" s="1"/>
  <c r="P317" i="12"/>
  <c r="O317" i="12"/>
  <c r="N317" i="12"/>
  <c r="S316" i="12"/>
  <c r="R316" i="12"/>
  <c r="Y316" i="12" s="1"/>
  <c r="Q316" i="12"/>
  <c r="P316" i="12"/>
  <c r="U316" i="12" s="1"/>
  <c r="O316" i="12"/>
  <c r="N316" i="12"/>
  <c r="Y315" i="12"/>
  <c r="S315" i="12"/>
  <c r="R315" i="12"/>
  <c r="Q315" i="12"/>
  <c r="P315" i="12"/>
  <c r="U315" i="12" s="1"/>
  <c r="O315" i="12"/>
  <c r="N315" i="12"/>
  <c r="Y314" i="12"/>
  <c r="S314" i="12"/>
  <c r="X314" i="12" s="1"/>
  <c r="R314" i="12"/>
  <c r="Q314" i="12"/>
  <c r="P314" i="12"/>
  <c r="O314" i="12"/>
  <c r="N314" i="12"/>
  <c r="S313" i="12"/>
  <c r="R313" i="12"/>
  <c r="Q313" i="12"/>
  <c r="P313" i="12"/>
  <c r="U313" i="12" s="1"/>
  <c r="O313" i="12"/>
  <c r="N313" i="12"/>
  <c r="S312" i="12"/>
  <c r="R312" i="12"/>
  <c r="Q312" i="12"/>
  <c r="P312" i="12"/>
  <c r="O312" i="12"/>
  <c r="N312" i="12"/>
  <c r="T311" i="12"/>
  <c r="S311" i="12"/>
  <c r="R311" i="12"/>
  <c r="Q311" i="12"/>
  <c r="P311" i="12"/>
  <c r="O311" i="12"/>
  <c r="N311" i="12"/>
  <c r="S310" i="12"/>
  <c r="R310" i="12"/>
  <c r="Y310" i="12" s="1"/>
  <c r="Q310" i="12"/>
  <c r="P310" i="12"/>
  <c r="O310" i="12"/>
  <c r="N310" i="12"/>
  <c r="S309" i="12"/>
  <c r="R309" i="12"/>
  <c r="X309" i="12" s="1"/>
  <c r="Y309" i="12" s="1"/>
  <c r="Q309" i="12"/>
  <c r="P309" i="12"/>
  <c r="O309" i="12"/>
  <c r="N309" i="12"/>
  <c r="S308" i="12"/>
  <c r="R308" i="12"/>
  <c r="X308" i="12" s="1"/>
  <c r="Q308" i="12"/>
  <c r="P308" i="12"/>
  <c r="O308" i="12"/>
  <c r="N308" i="12"/>
  <c r="Y307" i="12"/>
  <c r="S307" i="12"/>
  <c r="R307" i="12"/>
  <c r="X307" i="12" s="1"/>
  <c r="Q307" i="12"/>
  <c r="W307" i="12" s="1"/>
  <c r="P307" i="12"/>
  <c r="T307" i="12" s="1"/>
  <c r="O307" i="12"/>
  <c r="N307" i="12"/>
  <c r="S306" i="12"/>
  <c r="X306" i="12" s="1"/>
  <c r="Y306" i="12" s="1"/>
  <c r="R306" i="12"/>
  <c r="Q306" i="12"/>
  <c r="P306" i="12"/>
  <c r="O306" i="12"/>
  <c r="N306" i="12"/>
  <c r="U305" i="12"/>
  <c r="T305" i="12"/>
  <c r="S305" i="12"/>
  <c r="R305" i="12"/>
  <c r="X305" i="12" s="1"/>
  <c r="Q305" i="12"/>
  <c r="P305" i="12"/>
  <c r="O305" i="12"/>
  <c r="N305" i="12"/>
  <c r="S304" i="12"/>
  <c r="R304" i="12"/>
  <c r="X304" i="12" s="1"/>
  <c r="Q304" i="12"/>
  <c r="P304" i="12"/>
  <c r="O304" i="12"/>
  <c r="N304" i="12"/>
  <c r="Y303" i="12"/>
  <c r="T303" i="12"/>
  <c r="S303" i="12"/>
  <c r="R303" i="12"/>
  <c r="X303" i="12" s="1"/>
  <c r="Q303" i="12"/>
  <c r="V303" i="12" s="1"/>
  <c r="W303" i="12" s="1"/>
  <c r="P303" i="12"/>
  <c r="U303" i="12" s="1"/>
  <c r="O303" i="12"/>
  <c r="N303" i="12"/>
  <c r="Y302" i="12"/>
  <c r="S302" i="12"/>
  <c r="X302" i="12" s="1"/>
  <c r="R302" i="12"/>
  <c r="Q302" i="12"/>
  <c r="P302" i="12"/>
  <c r="O302" i="12"/>
  <c r="N302" i="12"/>
  <c r="T301" i="12"/>
  <c r="S301" i="12"/>
  <c r="R301" i="12"/>
  <c r="X301" i="12" s="1"/>
  <c r="Q301" i="12"/>
  <c r="P301" i="12"/>
  <c r="U301" i="12" s="1"/>
  <c r="O301" i="12"/>
  <c r="N301" i="12"/>
  <c r="S300" i="12"/>
  <c r="X300" i="12" s="1"/>
  <c r="R300" i="12"/>
  <c r="Q300" i="12"/>
  <c r="P300" i="12"/>
  <c r="O300" i="12"/>
  <c r="N300" i="12"/>
  <c r="W299" i="12"/>
  <c r="U299" i="12"/>
  <c r="S299" i="12"/>
  <c r="R299" i="12"/>
  <c r="Q299" i="12"/>
  <c r="T299" i="12" s="1"/>
  <c r="P299" i="12"/>
  <c r="O299" i="12"/>
  <c r="N299" i="12"/>
  <c r="S298" i="12"/>
  <c r="R298" i="12"/>
  <c r="Q298" i="12"/>
  <c r="P298" i="12"/>
  <c r="O298" i="12"/>
  <c r="N298" i="12"/>
  <c r="Y297" i="12"/>
  <c r="S297" i="12"/>
  <c r="R297" i="12"/>
  <c r="X297" i="12" s="1"/>
  <c r="Q297" i="12"/>
  <c r="P297" i="12"/>
  <c r="U297" i="12" s="1"/>
  <c r="O297" i="12"/>
  <c r="N297" i="12"/>
  <c r="S296" i="12"/>
  <c r="R296" i="12"/>
  <c r="Y296" i="12" s="1"/>
  <c r="Q296" i="12"/>
  <c r="P296" i="12"/>
  <c r="U296" i="12" s="1"/>
  <c r="O296" i="12"/>
  <c r="N296" i="12"/>
  <c r="W295" i="12"/>
  <c r="S295" i="12"/>
  <c r="R295" i="12"/>
  <c r="Y295" i="12" s="1"/>
  <c r="Q295" i="12"/>
  <c r="P295" i="12"/>
  <c r="U295" i="12" s="1"/>
  <c r="O295" i="12"/>
  <c r="N295" i="12"/>
  <c r="S294" i="12"/>
  <c r="R294" i="12"/>
  <c r="Q294" i="12"/>
  <c r="P294" i="12"/>
  <c r="O294" i="12"/>
  <c r="N294" i="12"/>
  <c r="Y293" i="12"/>
  <c r="U293" i="12"/>
  <c r="S293" i="12"/>
  <c r="R293" i="12"/>
  <c r="X293" i="12" s="1"/>
  <c r="Q293" i="12"/>
  <c r="T293" i="12" s="1"/>
  <c r="P293" i="12"/>
  <c r="O293" i="12"/>
  <c r="N293" i="12"/>
  <c r="S292" i="12"/>
  <c r="R292" i="12"/>
  <c r="Y292" i="12" s="1"/>
  <c r="Q292" i="12"/>
  <c r="P292" i="12"/>
  <c r="U292" i="12" s="1"/>
  <c r="O292" i="12"/>
  <c r="N292" i="12"/>
  <c r="T291" i="12"/>
  <c r="S291" i="12"/>
  <c r="R291" i="12"/>
  <c r="Q291" i="12"/>
  <c r="P291" i="12"/>
  <c r="O291" i="12"/>
  <c r="N291" i="12"/>
  <c r="S290" i="12"/>
  <c r="R290" i="12"/>
  <c r="Y290" i="12" s="1"/>
  <c r="Q290" i="12"/>
  <c r="P290" i="12"/>
  <c r="O290" i="12"/>
  <c r="N290" i="12"/>
  <c r="U289" i="12"/>
  <c r="S289" i="12"/>
  <c r="R289" i="12"/>
  <c r="Q289" i="12"/>
  <c r="T289" i="12" s="1"/>
  <c r="P289" i="12"/>
  <c r="O289" i="12"/>
  <c r="N289" i="12"/>
  <c r="S288" i="12"/>
  <c r="R288" i="12"/>
  <c r="Y288" i="12" s="1"/>
  <c r="Q288" i="12"/>
  <c r="P288" i="12"/>
  <c r="U288" i="12" s="1"/>
  <c r="O288" i="12"/>
  <c r="N288" i="12"/>
  <c r="S287" i="12"/>
  <c r="R287" i="12"/>
  <c r="Q287" i="12"/>
  <c r="P287" i="12"/>
  <c r="T287" i="12" s="1"/>
  <c r="O287" i="12"/>
  <c r="N287" i="12"/>
  <c r="S286" i="12"/>
  <c r="R286" i="12"/>
  <c r="Y286" i="12" s="1"/>
  <c r="Q286" i="12"/>
  <c r="P286" i="12"/>
  <c r="O286" i="12"/>
  <c r="N286" i="12"/>
  <c r="S285" i="12"/>
  <c r="R285" i="12"/>
  <c r="X285" i="12" s="1"/>
  <c r="Y285" i="12" s="1"/>
  <c r="Q285" i="12"/>
  <c r="P285" i="12"/>
  <c r="O285" i="12"/>
  <c r="N285" i="12"/>
  <c r="U284" i="12"/>
  <c r="S284" i="12"/>
  <c r="R284" i="12"/>
  <c r="Y284" i="12" s="1"/>
  <c r="Q284" i="12"/>
  <c r="P284" i="12"/>
  <c r="O284" i="12"/>
  <c r="N284" i="12"/>
  <c r="S283" i="12"/>
  <c r="R283" i="12"/>
  <c r="Q283" i="12"/>
  <c r="T283" i="12" s="1"/>
  <c r="U283" i="12" s="1"/>
  <c r="P283" i="12"/>
  <c r="O283" i="12"/>
  <c r="N283" i="12"/>
  <c r="S282" i="12"/>
  <c r="R282" i="12"/>
  <c r="X282" i="12" s="1"/>
  <c r="Q282" i="12"/>
  <c r="P282" i="12"/>
  <c r="O282" i="12"/>
  <c r="N282" i="12"/>
  <c r="U281" i="12"/>
  <c r="S281" i="12"/>
  <c r="R281" i="12"/>
  <c r="Y281" i="12" s="1"/>
  <c r="Q281" i="12"/>
  <c r="W281" i="12" s="1"/>
  <c r="P281" i="12"/>
  <c r="O281" i="12"/>
  <c r="N281" i="12"/>
  <c r="S280" i="12"/>
  <c r="R280" i="12"/>
  <c r="Q280" i="12"/>
  <c r="P280" i="12"/>
  <c r="O280" i="12"/>
  <c r="N280" i="12"/>
  <c r="S279" i="12"/>
  <c r="R279" i="12"/>
  <c r="Q279" i="12"/>
  <c r="P279" i="12"/>
  <c r="O279" i="12"/>
  <c r="N279" i="12"/>
  <c r="U278" i="12"/>
  <c r="S278" i="12"/>
  <c r="R278" i="12"/>
  <c r="Q278" i="12"/>
  <c r="P278" i="12"/>
  <c r="O278" i="12"/>
  <c r="N278" i="12"/>
  <c r="V277" i="12"/>
  <c r="W277" i="12" s="1"/>
  <c r="U277" i="12"/>
  <c r="S277" i="12"/>
  <c r="R277" i="12"/>
  <c r="Q277" i="12"/>
  <c r="P277" i="12"/>
  <c r="T277" i="12" s="1"/>
  <c r="O277" i="12"/>
  <c r="N277" i="12"/>
  <c r="S276" i="12"/>
  <c r="R276" i="12"/>
  <c r="X276" i="12" s="1"/>
  <c r="Q276" i="12"/>
  <c r="P276" i="12"/>
  <c r="O276" i="12"/>
  <c r="N276" i="12"/>
  <c r="S275" i="12"/>
  <c r="R275" i="12"/>
  <c r="X275" i="12" s="1"/>
  <c r="Y275" i="12" s="1"/>
  <c r="Q275" i="12"/>
  <c r="T275" i="12" s="1"/>
  <c r="U275" i="12" s="1"/>
  <c r="P275" i="12"/>
  <c r="O275" i="12"/>
  <c r="N275" i="12"/>
  <c r="S274" i="12"/>
  <c r="R274" i="12"/>
  <c r="Y274" i="12" s="1"/>
  <c r="Q274" i="12"/>
  <c r="W274" i="12" s="1"/>
  <c r="P274" i="12"/>
  <c r="O274" i="12"/>
  <c r="N274" i="12"/>
  <c r="S273" i="12"/>
  <c r="R273" i="12"/>
  <c r="Q273" i="12"/>
  <c r="P273" i="12"/>
  <c r="O273" i="12"/>
  <c r="N273" i="12"/>
  <c r="S272" i="12"/>
  <c r="R272" i="12"/>
  <c r="Q272" i="12"/>
  <c r="P272" i="12"/>
  <c r="O272" i="12"/>
  <c r="N272" i="12"/>
  <c r="Y271" i="12"/>
  <c r="V271" i="12"/>
  <c r="S271" i="12"/>
  <c r="R271" i="12"/>
  <c r="Q271" i="12"/>
  <c r="W271" i="12" s="1"/>
  <c r="P271" i="12"/>
  <c r="U271" i="12" s="1"/>
  <c r="O271" i="12"/>
  <c r="N271" i="12"/>
  <c r="X270" i="12"/>
  <c r="W270" i="12"/>
  <c r="S270" i="12"/>
  <c r="R270" i="12"/>
  <c r="Y270" i="12" s="1"/>
  <c r="Q270" i="12"/>
  <c r="P270" i="12"/>
  <c r="O270" i="12"/>
  <c r="N270" i="12"/>
  <c r="S269" i="12"/>
  <c r="R269" i="12"/>
  <c r="X269" i="12" s="1"/>
  <c r="Y269" i="12" s="1"/>
  <c r="Q269" i="12"/>
  <c r="P269" i="12"/>
  <c r="O269" i="12"/>
  <c r="N269" i="12"/>
  <c r="W268" i="12"/>
  <c r="S268" i="12"/>
  <c r="R268" i="12"/>
  <c r="Q268" i="12"/>
  <c r="P268" i="12"/>
  <c r="U268" i="12" s="1"/>
  <c r="O268" i="12"/>
  <c r="N268" i="12"/>
  <c r="Y267" i="12"/>
  <c r="V267" i="12"/>
  <c r="U267" i="12"/>
  <c r="S267" i="12"/>
  <c r="R267" i="12"/>
  <c r="X267" i="12" s="1"/>
  <c r="Q267" i="12"/>
  <c r="W267" i="12" s="1"/>
  <c r="P267" i="12"/>
  <c r="O267" i="12"/>
  <c r="N267" i="12"/>
  <c r="S266" i="12"/>
  <c r="R266" i="12"/>
  <c r="Q266" i="12"/>
  <c r="P266" i="12"/>
  <c r="O266" i="12"/>
  <c r="N266" i="12"/>
  <c r="S265" i="12"/>
  <c r="R265" i="12"/>
  <c r="X265" i="12" s="1"/>
  <c r="Y265" i="12" s="1"/>
  <c r="Q265" i="12"/>
  <c r="P265" i="12"/>
  <c r="T265" i="12" s="1"/>
  <c r="U265" i="12" s="1"/>
  <c r="O265" i="12"/>
  <c r="N265" i="12"/>
  <c r="X264" i="12"/>
  <c r="Y264" i="12" s="1"/>
  <c r="S264" i="12"/>
  <c r="R264" i="12"/>
  <c r="Q264" i="12"/>
  <c r="P264" i="12"/>
  <c r="O264" i="12"/>
  <c r="N264" i="12"/>
  <c r="Y263" i="12"/>
  <c r="S263" i="12"/>
  <c r="R263" i="12"/>
  <c r="X263" i="12" s="1"/>
  <c r="Q263" i="12"/>
  <c r="P263" i="12"/>
  <c r="O263" i="12"/>
  <c r="N263" i="12"/>
  <c r="S262" i="12"/>
  <c r="R262" i="12"/>
  <c r="Q262" i="12"/>
  <c r="P262" i="12"/>
  <c r="U262" i="12" s="1"/>
  <c r="O262" i="12"/>
  <c r="N262" i="12"/>
  <c r="V261" i="12"/>
  <c r="W261" i="12" s="1"/>
  <c r="S261" i="12"/>
  <c r="R261" i="12"/>
  <c r="Q261" i="12"/>
  <c r="P261" i="12"/>
  <c r="T261" i="12" s="1"/>
  <c r="U261" i="12" s="1"/>
  <c r="O261" i="12"/>
  <c r="N261" i="12"/>
  <c r="X260" i="12"/>
  <c r="Y260" i="12" s="1"/>
  <c r="S260" i="12"/>
  <c r="R260" i="12"/>
  <c r="Q260" i="12"/>
  <c r="P260" i="12"/>
  <c r="O260" i="12"/>
  <c r="N260" i="12"/>
  <c r="S259" i="12"/>
  <c r="R259" i="12"/>
  <c r="Q259" i="12"/>
  <c r="T259" i="12" s="1"/>
  <c r="U259" i="12" s="1"/>
  <c r="P259" i="12"/>
  <c r="O259" i="12"/>
  <c r="N259" i="12"/>
  <c r="S258" i="12"/>
  <c r="R258" i="12"/>
  <c r="X258" i="12" s="1"/>
  <c r="Q258" i="12"/>
  <c r="P258" i="12"/>
  <c r="O258" i="12"/>
  <c r="N258" i="12"/>
  <c r="W257" i="12"/>
  <c r="S257" i="12"/>
  <c r="R257" i="12"/>
  <c r="Y257" i="12" s="1"/>
  <c r="Q257" i="12"/>
  <c r="P257" i="12"/>
  <c r="U257" i="12" s="1"/>
  <c r="O257" i="12"/>
  <c r="N257" i="12"/>
  <c r="S256" i="12"/>
  <c r="R256" i="12"/>
  <c r="Q256" i="12"/>
  <c r="P256" i="12"/>
  <c r="O256" i="12"/>
  <c r="N256" i="12"/>
  <c r="S255" i="12"/>
  <c r="R255" i="12"/>
  <c r="V255" i="12" s="1"/>
  <c r="Q255" i="12"/>
  <c r="W255" i="12" s="1"/>
  <c r="P255" i="12"/>
  <c r="U255" i="12" s="1"/>
  <c r="O255" i="12"/>
  <c r="N255" i="12"/>
  <c r="Y254" i="12"/>
  <c r="X254" i="12"/>
  <c r="W254" i="12"/>
  <c r="S254" i="12"/>
  <c r="R254" i="12"/>
  <c r="Q254" i="12"/>
  <c r="P254" i="12"/>
  <c r="O254" i="12"/>
  <c r="N254" i="12"/>
  <c r="S253" i="12"/>
  <c r="R253" i="12"/>
  <c r="Q253" i="12"/>
  <c r="P253" i="12"/>
  <c r="O253" i="12"/>
  <c r="N253" i="12"/>
  <c r="U252" i="12"/>
  <c r="S252" i="12"/>
  <c r="R252" i="12"/>
  <c r="Q252" i="12"/>
  <c r="W252" i="12" s="1"/>
  <c r="P252" i="12"/>
  <c r="O252" i="12"/>
  <c r="N252" i="12"/>
  <c r="T251" i="12"/>
  <c r="U251" i="12" s="1"/>
  <c r="S251" i="12"/>
  <c r="R251" i="12"/>
  <c r="Q251" i="12"/>
  <c r="V251" i="12" s="1"/>
  <c r="W251" i="12" s="1"/>
  <c r="P251" i="12"/>
  <c r="O251" i="12"/>
  <c r="N251" i="12"/>
  <c r="S250" i="12"/>
  <c r="R250" i="12"/>
  <c r="X250" i="12" s="1"/>
  <c r="Q250" i="12"/>
  <c r="P250" i="12"/>
  <c r="O250" i="12"/>
  <c r="N250" i="12"/>
  <c r="S249" i="12"/>
  <c r="R249" i="12"/>
  <c r="X249" i="12" s="1"/>
  <c r="Y249" i="12" s="1"/>
  <c r="Q249" i="12"/>
  <c r="P249" i="12"/>
  <c r="O249" i="12"/>
  <c r="N249" i="12"/>
  <c r="S248" i="12"/>
  <c r="R248" i="12"/>
  <c r="Q248" i="12"/>
  <c r="P248" i="12"/>
  <c r="O248" i="12"/>
  <c r="N248" i="12"/>
  <c r="S247" i="12"/>
  <c r="R247" i="12"/>
  <c r="X247" i="12" s="1"/>
  <c r="Y247" i="12" s="1"/>
  <c r="Q247" i="12"/>
  <c r="P247" i="12"/>
  <c r="O247" i="12"/>
  <c r="N247" i="12"/>
  <c r="U246" i="12"/>
  <c r="S246" i="12"/>
  <c r="R246" i="12"/>
  <c r="Q246" i="12"/>
  <c r="P246" i="12"/>
  <c r="O246" i="12"/>
  <c r="N246" i="12"/>
  <c r="W245" i="12"/>
  <c r="V245" i="12"/>
  <c r="U245" i="12"/>
  <c r="S245" i="12"/>
  <c r="R245" i="12"/>
  <c r="Y245" i="12" s="1"/>
  <c r="Q245" i="12"/>
  <c r="T245" i="12" s="1"/>
  <c r="P245" i="12"/>
  <c r="O245" i="12"/>
  <c r="N245" i="12"/>
  <c r="S244" i="12"/>
  <c r="R244" i="12"/>
  <c r="Q244" i="12"/>
  <c r="P244" i="12"/>
  <c r="O244" i="12"/>
  <c r="N244" i="12"/>
  <c r="V243" i="12"/>
  <c r="W243" i="12" s="1"/>
  <c r="U243" i="12"/>
  <c r="S243" i="12"/>
  <c r="R243" i="12"/>
  <c r="X243" i="12" s="1"/>
  <c r="Y243" i="12" s="1"/>
  <c r="Q243" i="12"/>
  <c r="P243" i="12"/>
  <c r="T243" i="12" s="1"/>
  <c r="O243" i="12"/>
  <c r="N243" i="12"/>
  <c r="S242" i="12"/>
  <c r="R242" i="12"/>
  <c r="Q242" i="12"/>
  <c r="P242" i="12"/>
  <c r="O242" i="12"/>
  <c r="N242" i="12"/>
  <c r="W241" i="12"/>
  <c r="U241" i="12"/>
  <c r="S241" i="12"/>
  <c r="R241" i="12"/>
  <c r="Q241" i="12"/>
  <c r="T241" i="12" s="1"/>
  <c r="P241" i="12"/>
  <c r="O241" i="12"/>
  <c r="N241" i="12"/>
  <c r="S240" i="12"/>
  <c r="R240" i="12"/>
  <c r="Q240" i="12"/>
  <c r="P240" i="12"/>
  <c r="O240" i="12"/>
  <c r="N240" i="12"/>
  <c r="W239" i="12"/>
  <c r="T239" i="12"/>
  <c r="S239" i="12"/>
  <c r="R239" i="12"/>
  <c r="Y239" i="12" s="1"/>
  <c r="Q239" i="12"/>
  <c r="P239" i="12"/>
  <c r="U239" i="12" s="1"/>
  <c r="O239" i="12"/>
  <c r="N239" i="12"/>
  <c r="S238" i="12"/>
  <c r="R238" i="12"/>
  <c r="Q238" i="12"/>
  <c r="P238" i="12"/>
  <c r="O238" i="12"/>
  <c r="N238" i="12"/>
  <c r="Y237" i="12"/>
  <c r="S237" i="12"/>
  <c r="R237" i="12"/>
  <c r="Q237" i="12"/>
  <c r="P237" i="12"/>
  <c r="T237" i="12" s="1"/>
  <c r="O237" i="12"/>
  <c r="N237" i="12"/>
  <c r="S236" i="12"/>
  <c r="R236" i="12"/>
  <c r="Q236" i="12"/>
  <c r="P236" i="12"/>
  <c r="O236" i="12"/>
  <c r="N236" i="12"/>
  <c r="U235" i="12"/>
  <c r="T235" i="12"/>
  <c r="S235" i="12"/>
  <c r="R235" i="12"/>
  <c r="Q235" i="12"/>
  <c r="W235" i="12" s="1"/>
  <c r="P235" i="12"/>
  <c r="O235" i="12"/>
  <c r="N235" i="12"/>
  <c r="S234" i="12"/>
  <c r="R234" i="12"/>
  <c r="X234" i="12" s="1"/>
  <c r="Q234" i="12"/>
  <c r="P234" i="12"/>
  <c r="O234" i="12"/>
  <c r="N234" i="12"/>
  <c r="T233" i="12"/>
  <c r="U233" i="12" s="1"/>
  <c r="S233" i="12"/>
  <c r="R233" i="12"/>
  <c r="Q233" i="12"/>
  <c r="P233" i="12"/>
  <c r="O233" i="12"/>
  <c r="N233" i="12"/>
  <c r="S232" i="12"/>
  <c r="R232" i="12"/>
  <c r="Q232" i="12"/>
  <c r="P232" i="12"/>
  <c r="O232" i="12"/>
  <c r="N232" i="12"/>
  <c r="S231" i="12"/>
  <c r="R231" i="12"/>
  <c r="X231" i="12" s="1"/>
  <c r="Y231" i="12" s="1"/>
  <c r="Q231" i="12"/>
  <c r="T231" i="12" s="1"/>
  <c r="U231" i="12" s="1"/>
  <c r="P231" i="12"/>
  <c r="O231" i="12"/>
  <c r="N231" i="12"/>
  <c r="S230" i="12"/>
  <c r="R230" i="12"/>
  <c r="X230" i="12" s="1"/>
  <c r="Y230" i="12" s="1"/>
  <c r="Q230" i="12"/>
  <c r="P230" i="12"/>
  <c r="O230" i="12"/>
  <c r="N230" i="12"/>
  <c r="W229" i="12"/>
  <c r="S229" i="12"/>
  <c r="R229" i="12"/>
  <c r="Y229" i="12" s="1"/>
  <c r="Q229" i="12"/>
  <c r="P229" i="12"/>
  <c r="U229" i="12" s="1"/>
  <c r="O229" i="12"/>
  <c r="N229" i="12"/>
  <c r="S228" i="12"/>
  <c r="R228" i="12"/>
  <c r="Q228" i="12"/>
  <c r="P228" i="12"/>
  <c r="O228" i="12"/>
  <c r="N228" i="12"/>
  <c r="S227" i="12"/>
  <c r="R227" i="12"/>
  <c r="X227" i="12" s="1"/>
  <c r="Y227" i="12" s="1"/>
  <c r="Q227" i="12"/>
  <c r="P227" i="12"/>
  <c r="O227" i="12"/>
  <c r="N227" i="12"/>
  <c r="S226" i="12"/>
  <c r="R226" i="12"/>
  <c r="Q226" i="12"/>
  <c r="P226" i="12"/>
  <c r="O226" i="12"/>
  <c r="N226" i="12"/>
  <c r="Y225" i="12"/>
  <c r="W225" i="12"/>
  <c r="T225" i="12"/>
  <c r="S225" i="12"/>
  <c r="R225" i="12"/>
  <c r="Q225" i="12"/>
  <c r="P225" i="12"/>
  <c r="U225" i="12" s="1"/>
  <c r="O225" i="12"/>
  <c r="N225" i="12"/>
  <c r="S224" i="12"/>
  <c r="R224" i="12"/>
  <c r="X224" i="12" s="1"/>
  <c r="Y224" i="12" s="1"/>
  <c r="Q224" i="12"/>
  <c r="P224" i="12"/>
  <c r="O224" i="12"/>
  <c r="N224" i="12"/>
  <c r="Y223" i="12"/>
  <c r="T223" i="12"/>
  <c r="S223" i="12"/>
  <c r="R223" i="12"/>
  <c r="Q223" i="12"/>
  <c r="P223" i="12"/>
  <c r="U223" i="12" s="1"/>
  <c r="O223" i="12"/>
  <c r="N223" i="12"/>
  <c r="S222" i="12"/>
  <c r="R222" i="12"/>
  <c r="Y222" i="12" s="1"/>
  <c r="Q222" i="12"/>
  <c r="P222" i="12"/>
  <c r="O222" i="12"/>
  <c r="N222" i="12"/>
  <c r="S221" i="12"/>
  <c r="R221" i="12"/>
  <c r="Q221" i="12"/>
  <c r="P221" i="12"/>
  <c r="T221" i="12" s="1"/>
  <c r="U221" i="12" s="1"/>
  <c r="O221" i="12"/>
  <c r="N221" i="12"/>
  <c r="S220" i="12"/>
  <c r="R220" i="12"/>
  <c r="X220" i="12" s="1"/>
  <c r="Q220" i="12"/>
  <c r="P220" i="12"/>
  <c r="O220" i="12"/>
  <c r="N220" i="12"/>
  <c r="Y219" i="12"/>
  <c r="S219" i="12"/>
  <c r="R219" i="12"/>
  <c r="Q219" i="12"/>
  <c r="P219" i="12"/>
  <c r="U219" i="12" s="1"/>
  <c r="O219" i="12"/>
  <c r="N219" i="12"/>
  <c r="Y218" i="12"/>
  <c r="S218" i="12"/>
  <c r="R218" i="12"/>
  <c r="Q218" i="12"/>
  <c r="P218" i="12"/>
  <c r="O218" i="12"/>
  <c r="N218" i="12"/>
  <c r="W217" i="12"/>
  <c r="V217" i="12"/>
  <c r="U217" i="12"/>
  <c r="S217" i="12"/>
  <c r="R217" i="12"/>
  <c r="Q217" i="12"/>
  <c r="P217" i="12"/>
  <c r="T217" i="12" s="1"/>
  <c r="O217" i="12"/>
  <c r="N217" i="12"/>
  <c r="S216" i="12"/>
  <c r="R216" i="12"/>
  <c r="Y216" i="12" s="1"/>
  <c r="Q216" i="12"/>
  <c r="P216" i="12"/>
  <c r="O216" i="12"/>
  <c r="N216" i="12"/>
  <c r="Y215" i="12"/>
  <c r="W215" i="12"/>
  <c r="V215" i="12"/>
  <c r="S215" i="12"/>
  <c r="R215" i="12"/>
  <c r="Q215" i="12"/>
  <c r="P215" i="12"/>
  <c r="U215" i="12" s="1"/>
  <c r="O215" i="12"/>
  <c r="N215" i="12"/>
  <c r="S214" i="12"/>
  <c r="R214" i="12"/>
  <c r="Y214" i="12" s="1"/>
  <c r="Q214" i="12"/>
  <c r="P214" i="12"/>
  <c r="O214" i="12"/>
  <c r="N214" i="12"/>
  <c r="Y213" i="12"/>
  <c r="S213" i="12"/>
  <c r="R213" i="12"/>
  <c r="X213" i="12" s="1"/>
  <c r="Q213" i="12"/>
  <c r="W213" i="12" s="1"/>
  <c r="P213" i="12"/>
  <c r="T213" i="12" s="1"/>
  <c r="O213" i="12"/>
  <c r="N213" i="12"/>
  <c r="Y212" i="12"/>
  <c r="S212" i="12"/>
  <c r="R212" i="12"/>
  <c r="X212" i="12" s="1"/>
  <c r="Q212" i="12"/>
  <c r="P212" i="12"/>
  <c r="O212" i="12"/>
  <c r="N212" i="12"/>
  <c r="Y211" i="12"/>
  <c r="W211" i="12"/>
  <c r="S211" i="12"/>
  <c r="R211" i="12"/>
  <c r="Q211" i="12"/>
  <c r="P211" i="12"/>
  <c r="U211" i="12" s="1"/>
  <c r="O211" i="12"/>
  <c r="N211" i="12"/>
  <c r="S210" i="12"/>
  <c r="R210" i="12"/>
  <c r="Y210" i="12" s="1"/>
  <c r="Q210" i="12"/>
  <c r="P210" i="12"/>
  <c r="O210" i="12"/>
  <c r="N210" i="12"/>
  <c r="V209" i="12"/>
  <c r="W209" i="12" s="1"/>
  <c r="S209" i="12"/>
  <c r="R209" i="12"/>
  <c r="X209" i="12" s="1"/>
  <c r="Y209" i="12" s="1"/>
  <c r="Q209" i="12"/>
  <c r="P209" i="12"/>
  <c r="O209" i="12"/>
  <c r="N209" i="12"/>
  <c r="S208" i="12"/>
  <c r="X208" i="12" s="1"/>
  <c r="Y208" i="12" s="1"/>
  <c r="R208" i="12"/>
  <c r="Q208" i="12"/>
  <c r="P208" i="12"/>
  <c r="O208" i="12"/>
  <c r="N208" i="12"/>
  <c r="T207" i="12"/>
  <c r="S207" i="12"/>
  <c r="R207" i="12"/>
  <c r="X207" i="12" s="1"/>
  <c r="Y207" i="12" s="1"/>
  <c r="Q207" i="12"/>
  <c r="P207" i="12"/>
  <c r="U207" i="12" s="1"/>
  <c r="O207" i="12"/>
  <c r="N207" i="12"/>
  <c r="S206" i="12"/>
  <c r="R206" i="12"/>
  <c r="X206" i="12" s="1"/>
  <c r="Y206" i="12" s="1"/>
  <c r="Q206" i="12"/>
  <c r="P206" i="12"/>
  <c r="O206" i="12"/>
  <c r="N206" i="12"/>
  <c r="S205" i="12"/>
  <c r="R205" i="12"/>
  <c r="Q205" i="12"/>
  <c r="V205" i="12" s="1"/>
  <c r="P205" i="12"/>
  <c r="T205" i="12" s="1"/>
  <c r="U205" i="12" s="1"/>
  <c r="O205" i="12"/>
  <c r="N205" i="12"/>
  <c r="S204" i="12"/>
  <c r="R204" i="12"/>
  <c r="Q204" i="12"/>
  <c r="P204" i="12"/>
  <c r="O204" i="12"/>
  <c r="N204" i="12"/>
  <c r="T203" i="12"/>
  <c r="U203" i="12" s="1"/>
  <c r="S203" i="12"/>
  <c r="R203" i="12"/>
  <c r="X203" i="12" s="1"/>
  <c r="Y203" i="12" s="1"/>
  <c r="Q203" i="12"/>
  <c r="V203" i="12" s="1"/>
  <c r="W203" i="12" s="1"/>
  <c r="P203" i="12"/>
  <c r="O203" i="12"/>
  <c r="N203" i="12"/>
  <c r="S202" i="12"/>
  <c r="R202" i="12"/>
  <c r="X202" i="12" s="1"/>
  <c r="Q202" i="12"/>
  <c r="P202" i="12"/>
  <c r="O202" i="12"/>
  <c r="N202" i="12"/>
  <c r="Y201" i="12"/>
  <c r="W201" i="12"/>
  <c r="S201" i="12"/>
  <c r="R201" i="12"/>
  <c r="V201" i="12" s="1"/>
  <c r="Q201" i="12"/>
  <c r="P201" i="12"/>
  <c r="T201" i="12" s="1"/>
  <c r="O201" i="12"/>
  <c r="N201" i="12"/>
  <c r="S200" i="12"/>
  <c r="R200" i="12"/>
  <c r="X200" i="12" s="1"/>
  <c r="Q200" i="12"/>
  <c r="P200" i="12"/>
  <c r="O200" i="12"/>
  <c r="N200" i="12"/>
  <c r="V199" i="12"/>
  <c r="W199" i="12" s="1"/>
  <c r="S199" i="12"/>
  <c r="R199" i="12"/>
  <c r="Q199" i="12"/>
  <c r="P199" i="12"/>
  <c r="T199" i="12" s="1"/>
  <c r="O199" i="12"/>
  <c r="N199" i="12"/>
  <c r="S198" i="12"/>
  <c r="R198" i="12"/>
  <c r="Q198" i="12"/>
  <c r="P198" i="12"/>
  <c r="O198" i="12"/>
  <c r="N198" i="12"/>
  <c r="Y197" i="12"/>
  <c r="V197" i="12"/>
  <c r="U197" i="12"/>
  <c r="S197" i="12"/>
  <c r="R197" i="12"/>
  <c r="X197" i="12" s="1"/>
  <c r="Q197" i="12"/>
  <c r="W197" i="12" s="1"/>
  <c r="P197" i="12"/>
  <c r="O197" i="12"/>
  <c r="N197" i="12"/>
  <c r="S196" i="12"/>
  <c r="R196" i="12"/>
  <c r="Y196" i="12" s="1"/>
  <c r="Q196" i="12"/>
  <c r="P196" i="12"/>
  <c r="O196" i="12"/>
  <c r="N196" i="12"/>
  <c r="T195" i="12"/>
  <c r="S195" i="12"/>
  <c r="R195" i="12"/>
  <c r="X195" i="12" s="1"/>
  <c r="Y195" i="12" s="1"/>
  <c r="Q195" i="12"/>
  <c r="P195" i="12"/>
  <c r="U195" i="12" s="1"/>
  <c r="O195" i="12"/>
  <c r="N195" i="12"/>
  <c r="S194" i="12"/>
  <c r="R194" i="12"/>
  <c r="Q194" i="12"/>
  <c r="P194" i="12"/>
  <c r="O194" i="12"/>
  <c r="N194" i="12"/>
  <c r="S193" i="12"/>
  <c r="R193" i="12"/>
  <c r="Q193" i="12"/>
  <c r="V193" i="12" s="1"/>
  <c r="W193" i="12" s="1"/>
  <c r="P193" i="12"/>
  <c r="U193" i="12" s="1"/>
  <c r="O193" i="12"/>
  <c r="N193" i="12"/>
  <c r="S192" i="12"/>
  <c r="R192" i="12"/>
  <c r="X192" i="12" s="1"/>
  <c r="Y192" i="12" s="1"/>
  <c r="Q192" i="12"/>
  <c r="P192" i="12"/>
  <c r="O192" i="12"/>
  <c r="N192" i="12"/>
  <c r="S191" i="12"/>
  <c r="R191" i="12"/>
  <c r="X191" i="12" s="1"/>
  <c r="Q191" i="12"/>
  <c r="V191" i="12" s="1"/>
  <c r="P191" i="12"/>
  <c r="T191" i="12" s="1"/>
  <c r="O191" i="12"/>
  <c r="N191" i="12"/>
  <c r="S190" i="12"/>
  <c r="R190" i="12"/>
  <c r="Y190" i="12" s="1"/>
  <c r="Q190" i="12"/>
  <c r="P190" i="12"/>
  <c r="O190" i="12"/>
  <c r="N190" i="12"/>
  <c r="S189" i="12"/>
  <c r="R189" i="12"/>
  <c r="Y189" i="12" s="1"/>
  <c r="Q189" i="12"/>
  <c r="W189" i="12" s="1"/>
  <c r="P189" i="12"/>
  <c r="T189" i="12" s="1"/>
  <c r="O189" i="12"/>
  <c r="N189" i="12"/>
  <c r="S188" i="12"/>
  <c r="X188" i="12" s="1"/>
  <c r="Y188" i="12" s="1"/>
  <c r="R188" i="12"/>
  <c r="Q188" i="12"/>
  <c r="P188" i="12"/>
  <c r="O188" i="12"/>
  <c r="N188" i="12"/>
  <c r="W187" i="12"/>
  <c r="U187" i="12"/>
  <c r="T187" i="12"/>
  <c r="S187" i="12"/>
  <c r="R187" i="12"/>
  <c r="Q187" i="12"/>
  <c r="V187" i="12" s="1"/>
  <c r="P187" i="12"/>
  <c r="O187" i="12"/>
  <c r="N187" i="12"/>
  <c r="S186" i="12"/>
  <c r="R186" i="12"/>
  <c r="Q186" i="12"/>
  <c r="P186" i="12"/>
  <c r="O186" i="12"/>
  <c r="N186" i="12"/>
  <c r="Y185" i="12"/>
  <c r="S185" i="12"/>
  <c r="R185" i="12"/>
  <c r="Q185" i="12"/>
  <c r="W185" i="12" s="1"/>
  <c r="P185" i="12"/>
  <c r="U185" i="12" s="1"/>
  <c r="O185" i="12"/>
  <c r="N185" i="12"/>
  <c r="S184" i="12"/>
  <c r="R184" i="12"/>
  <c r="Q184" i="12"/>
  <c r="P184" i="12"/>
  <c r="O184" i="12"/>
  <c r="N184" i="12"/>
  <c r="Y183" i="12"/>
  <c r="S183" i="12"/>
  <c r="R183" i="12"/>
  <c r="Q183" i="12"/>
  <c r="W183" i="12" s="1"/>
  <c r="P183" i="12"/>
  <c r="T183" i="12" s="1"/>
  <c r="U183" i="12" s="1"/>
  <c r="O183" i="12"/>
  <c r="N183" i="12"/>
  <c r="Y182" i="12"/>
  <c r="X182" i="12"/>
  <c r="S182" i="12"/>
  <c r="R182" i="12"/>
  <c r="Q182" i="12"/>
  <c r="P182" i="12"/>
  <c r="O182" i="12"/>
  <c r="N182" i="12"/>
  <c r="Y181" i="12"/>
  <c r="S181" i="12"/>
  <c r="R181" i="12"/>
  <c r="Q181" i="12"/>
  <c r="V181" i="12" s="1"/>
  <c r="P181" i="12"/>
  <c r="U181" i="12" s="1"/>
  <c r="O181" i="12"/>
  <c r="N181" i="12"/>
  <c r="S180" i="12"/>
  <c r="R180" i="12"/>
  <c r="Y180" i="12" s="1"/>
  <c r="Q180" i="12"/>
  <c r="P180" i="12"/>
  <c r="O180" i="12"/>
  <c r="N180" i="12"/>
  <c r="S179" i="12"/>
  <c r="R179" i="12"/>
  <c r="X179" i="12" s="1"/>
  <c r="Y179" i="12" s="1"/>
  <c r="Q179" i="12"/>
  <c r="V179" i="12" s="1"/>
  <c r="W179" i="12" s="1"/>
  <c r="P179" i="12"/>
  <c r="T179" i="12" s="1"/>
  <c r="U179" i="12" s="1"/>
  <c r="O179" i="12"/>
  <c r="N179" i="12"/>
  <c r="S178" i="12"/>
  <c r="R178" i="12"/>
  <c r="Y178" i="12" s="1"/>
  <c r="Q178" i="12"/>
  <c r="P178" i="12"/>
  <c r="O178" i="12"/>
  <c r="N178" i="12"/>
  <c r="Y177" i="12"/>
  <c r="S177" i="12"/>
  <c r="R177" i="12"/>
  <c r="Q177" i="12"/>
  <c r="W177" i="12" s="1"/>
  <c r="P177" i="12"/>
  <c r="T177" i="12" s="1"/>
  <c r="O177" i="12"/>
  <c r="N177" i="12"/>
  <c r="Y176" i="12"/>
  <c r="S176" i="12"/>
  <c r="R176" i="12"/>
  <c r="Q176" i="12"/>
  <c r="P176" i="12"/>
  <c r="O176" i="12"/>
  <c r="N176" i="12"/>
  <c r="S175" i="12"/>
  <c r="R175" i="12"/>
  <c r="X175" i="12" s="1"/>
  <c r="Q175" i="12"/>
  <c r="W175" i="12" s="1"/>
  <c r="P175" i="12"/>
  <c r="T175" i="12" s="1"/>
  <c r="O175" i="12"/>
  <c r="N175" i="12"/>
  <c r="S174" i="12"/>
  <c r="R174" i="12"/>
  <c r="Y174" i="12" s="1"/>
  <c r="Q174" i="12"/>
  <c r="P174" i="12"/>
  <c r="O174" i="12"/>
  <c r="N174" i="12"/>
  <c r="S173" i="12"/>
  <c r="R173" i="12"/>
  <c r="X173" i="12" s="1"/>
  <c r="Y173" i="12" s="1"/>
  <c r="Q173" i="12"/>
  <c r="P173" i="12"/>
  <c r="T173" i="12" s="1"/>
  <c r="U173" i="12" s="1"/>
  <c r="O173" i="12"/>
  <c r="N173" i="12"/>
  <c r="S172" i="12"/>
  <c r="R172" i="12"/>
  <c r="X172" i="12" s="1"/>
  <c r="Q172" i="12"/>
  <c r="P172" i="12"/>
  <c r="O172" i="12"/>
  <c r="N172" i="12"/>
  <c r="W171" i="12"/>
  <c r="U171" i="12"/>
  <c r="S171" i="12"/>
  <c r="R171" i="12"/>
  <c r="X171" i="12" s="1"/>
  <c r="Q171" i="12"/>
  <c r="P171" i="12"/>
  <c r="T171" i="12" s="1"/>
  <c r="O171" i="12"/>
  <c r="N171" i="12"/>
  <c r="X170" i="12"/>
  <c r="Y170" i="12" s="1"/>
  <c r="S170" i="12"/>
  <c r="R170" i="12"/>
  <c r="Q170" i="12"/>
  <c r="P170" i="12"/>
  <c r="O170" i="12"/>
  <c r="N170" i="12"/>
  <c r="W169" i="12"/>
  <c r="V169" i="12"/>
  <c r="U169" i="12"/>
  <c r="T169" i="12"/>
  <c r="S169" i="12"/>
  <c r="R169" i="12"/>
  <c r="Q169" i="12"/>
  <c r="P169" i="12"/>
  <c r="O169" i="12"/>
  <c r="N169" i="12"/>
  <c r="S168" i="12"/>
  <c r="R168" i="12"/>
  <c r="Q168" i="12"/>
  <c r="P168" i="12"/>
  <c r="O168" i="12"/>
  <c r="N168" i="12"/>
  <c r="Y167" i="12"/>
  <c r="W167" i="12"/>
  <c r="S167" i="12"/>
  <c r="R167" i="12"/>
  <c r="V167" i="12" s="1"/>
  <c r="Q167" i="12"/>
  <c r="P167" i="12"/>
  <c r="U167" i="12" s="1"/>
  <c r="O167" i="12"/>
  <c r="N167" i="12"/>
  <c r="S166" i="12"/>
  <c r="R166" i="12"/>
  <c r="X166" i="12" s="1"/>
  <c r="Q166" i="12"/>
  <c r="P166" i="12"/>
  <c r="O166" i="12"/>
  <c r="N166" i="12"/>
  <c r="Y165" i="12"/>
  <c r="S165" i="12"/>
  <c r="R165" i="12"/>
  <c r="Q165" i="12"/>
  <c r="W165" i="12" s="1"/>
  <c r="P165" i="12"/>
  <c r="T165" i="12" s="1"/>
  <c r="O165" i="12"/>
  <c r="N165" i="12"/>
  <c r="S164" i="12"/>
  <c r="R164" i="12"/>
  <c r="Q164" i="12"/>
  <c r="P164" i="12"/>
  <c r="O164" i="12"/>
  <c r="N164" i="12"/>
  <c r="V163" i="12"/>
  <c r="W163" i="12" s="1"/>
  <c r="S163" i="12"/>
  <c r="R163" i="12"/>
  <c r="Q163" i="12"/>
  <c r="P163" i="12"/>
  <c r="T163" i="12" s="1"/>
  <c r="U163" i="12" s="1"/>
  <c r="O163" i="12"/>
  <c r="N163" i="12"/>
  <c r="S162" i="12"/>
  <c r="R162" i="12"/>
  <c r="Q162" i="12"/>
  <c r="P162" i="12"/>
  <c r="O162" i="12"/>
  <c r="N162" i="12"/>
  <c r="Y161" i="12"/>
  <c r="S161" i="12"/>
  <c r="R161" i="12"/>
  <c r="Q161" i="12"/>
  <c r="W161" i="12" s="1"/>
  <c r="P161" i="12"/>
  <c r="T161" i="12" s="1"/>
  <c r="O161" i="12"/>
  <c r="N161" i="12"/>
  <c r="S160" i="12"/>
  <c r="R160" i="12"/>
  <c r="Q160" i="12"/>
  <c r="P160" i="12"/>
  <c r="O160" i="12"/>
  <c r="N160" i="12"/>
  <c r="U159" i="12"/>
  <c r="S159" i="12"/>
  <c r="R159" i="12"/>
  <c r="X159" i="12" s="1"/>
  <c r="Q159" i="12"/>
  <c r="T159" i="12" s="1"/>
  <c r="P159" i="12"/>
  <c r="O159" i="12"/>
  <c r="N159" i="12"/>
  <c r="S158" i="12"/>
  <c r="R158" i="12"/>
  <c r="Q158" i="12"/>
  <c r="P158" i="12"/>
  <c r="O158" i="12"/>
  <c r="N158" i="12"/>
  <c r="U157" i="12"/>
  <c r="S157" i="12"/>
  <c r="R157" i="12"/>
  <c r="X157" i="12" s="1"/>
  <c r="Q157" i="12"/>
  <c r="V157" i="12" s="1"/>
  <c r="P157" i="12"/>
  <c r="O157" i="12"/>
  <c r="N157" i="12"/>
  <c r="S156" i="12"/>
  <c r="R156" i="12"/>
  <c r="Y156" i="12" s="1"/>
  <c r="Q156" i="12"/>
  <c r="P156" i="12"/>
  <c r="O156" i="12"/>
  <c r="N156" i="12"/>
  <c r="S155" i="12"/>
  <c r="R155" i="12"/>
  <c r="X155" i="12" s="1"/>
  <c r="Q155" i="12"/>
  <c r="V155" i="12" s="1"/>
  <c r="P155" i="12"/>
  <c r="U155" i="12" s="1"/>
  <c r="O155" i="12"/>
  <c r="N155" i="12"/>
  <c r="S154" i="12"/>
  <c r="X154" i="12" s="1"/>
  <c r="R154" i="12"/>
  <c r="Y154" i="12" s="1"/>
  <c r="Q154" i="12"/>
  <c r="P154" i="12"/>
  <c r="O154" i="12"/>
  <c r="N154" i="12"/>
  <c r="U153" i="12"/>
  <c r="S153" i="12"/>
  <c r="R153" i="12"/>
  <c r="X153" i="12" s="1"/>
  <c r="Q153" i="12"/>
  <c r="W153" i="12" s="1"/>
  <c r="P153" i="12"/>
  <c r="O153" i="12"/>
  <c r="N153" i="12"/>
  <c r="S152" i="12"/>
  <c r="R152" i="12"/>
  <c r="Q152" i="12"/>
  <c r="P152" i="12"/>
  <c r="O152" i="12"/>
  <c r="N152" i="12"/>
  <c r="U151" i="12"/>
  <c r="S151" i="12"/>
  <c r="R151" i="12"/>
  <c r="Q151" i="12"/>
  <c r="T151" i="12" s="1"/>
  <c r="P151" i="12"/>
  <c r="O151" i="12"/>
  <c r="N151" i="12"/>
  <c r="S150" i="12"/>
  <c r="R150" i="12"/>
  <c r="Q150" i="12"/>
  <c r="P150" i="12"/>
  <c r="O150" i="12"/>
  <c r="N150" i="12"/>
  <c r="S149" i="12"/>
  <c r="R149" i="12"/>
  <c r="Q149" i="12"/>
  <c r="V149" i="12" s="1"/>
  <c r="W149" i="12" s="1"/>
  <c r="P149" i="12"/>
  <c r="T149" i="12" s="1"/>
  <c r="U149" i="12" s="1"/>
  <c r="O149" i="12"/>
  <c r="N149" i="12"/>
  <c r="Y148" i="12"/>
  <c r="S148" i="12"/>
  <c r="X148" i="12" s="1"/>
  <c r="R148" i="12"/>
  <c r="Q148" i="12"/>
  <c r="P148" i="12"/>
  <c r="O148" i="12"/>
  <c r="N148" i="12"/>
  <c r="U147" i="12"/>
  <c r="S147" i="12"/>
  <c r="R147" i="12"/>
  <c r="Q147" i="12"/>
  <c r="T147" i="12" s="1"/>
  <c r="P147" i="12"/>
  <c r="O147" i="12"/>
  <c r="N147" i="12"/>
  <c r="S146" i="12"/>
  <c r="R146" i="12"/>
  <c r="Q146" i="12"/>
  <c r="P146" i="12"/>
  <c r="O146" i="12"/>
  <c r="N146" i="12"/>
  <c r="S145" i="12"/>
  <c r="R145" i="12"/>
  <c r="X145" i="12" s="1"/>
  <c r="Y145" i="12" s="1"/>
  <c r="Q145" i="12"/>
  <c r="T145" i="12" s="1"/>
  <c r="U145" i="12" s="1"/>
  <c r="P145" i="12"/>
  <c r="O145" i="12"/>
  <c r="N145" i="12"/>
  <c r="S144" i="12"/>
  <c r="R144" i="12"/>
  <c r="Y144" i="12" s="1"/>
  <c r="Q144" i="12"/>
  <c r="P144" i="12"/>
  <c r="O144" i="12"/>
  <c r="N144" i="12"/>
  <c r="S143" i="12"/>
  <c r="R143" i="12"/>
  <c r="Q143" i="12"/>
  <c r="P143" i="12"/>
  <c r="T143" i="12" s="1"/>
  <c r="U143" i="12" s="1"/>
  <c r="O143" i="12"/>
  <c r="N143" i="12"/>
  <c r="S142" i="12"/>
  <c r="R142" i="12"/>
  <c r="Q142" i="12"/>
  <c r="P142" i="12"/>
  <c r="O142" i="12"/>
  <c r="N142" i="12"/>
  <c r="T141" i="12"/>
  <c r="U141" i="12" s="1"/>
  <c r="S141" i="12"/>
  <c r="R141" i="12"/>
  <c r="X141" i="12" s="1"/>
  <c r="Y141" i="12" s="1"/>
  <c r="Q141" i="12"/>
  <c r="V141" i="12" s="1"/>
  <c r="W141" i="12" s="1"/>
  <c r="P141" i="12"/>
  <c r="O141" i="12"/>
  <c r="N141" i="12"/>
  <c r="S140" i="12"/>
  <c r="X140" i="12" s="1"/>
  <c r="R140" i="12"/>
  <c r="Y140" i="12" s="1"/>
  <c r="Q140" i="12"/>
  <c r="P140" i="12"/>
  <c r="O140" i="12"/>
  <c r="N140" i="12"/>
  <c r="W139" i="12"/>
  <c r="V139" i="12"/>
  <c r="U139" i="12"/>
  <c r="S139" i="12"/>
  <c r="R139" i="12"/>
  <c r="Q139" i="12"/>
  <c r="T139" i="12" s="1"/>
  <c r="P139" i="12"/>
  <c r="O139" i="12"/>
  <c r="N139" i="12"/>
  <c r="S138" i="12"/>
  <c r="R138" i="12"/>
  <c r="Q138" i="12"/>
  <c r="P138" i="12"/>
  <c r="O138" i="12"/>
  <c r="N138" i="12"/>
  <c r="V137" i="12"/>
  <c r="W137" i="12" s="1"/>
  <c r="T137" i="12"/>
  <c r="U137" i="12" s="1"/>
  <c r="S137" i="12"/>
  <c r="R137" i="12"/>
  <c r="Q137" i="12"/>
  <c r="P137" i="12"/>
  <c r="O137" i="12"/>
  <c r="N137" i="12"/>
  <c r="S136" i="12"/>
  <c r="R136" i="12"/>
  <c r="X136" i="12" s="1"/>
  <c r="Q136" i="12"/>
  <c r="P136" i="12"/>
  <c r="O136" i="12"/>
  <c r="N136" i="12"/>
  <c r="Y135" i="12"/>
  <c r="T135" i="12"/>
  <c r="S135" i="12"/>
  <c r="R135" i="12"/>
  <c r="Q135" i="12"/>
  <c r="W135" i="12" s="1"/>
  <c r="P135" i="12"/>
  <c r="U135" i="12" s="1"/>
  <c r="O135" i="12"/>
  <c r="N135" i="12"/>
  <c r="S134" i="12"/>
  <c r="R134" i="12"/>
  <c r="X134" i="12" s="1"/>
  <c r="Y134" i="12" s="1"/>
  <c r="Q134" i="12"/>
  <c r="P134" i="12"/>
  <c r="O134" i="12"/>
  <c r="N134" i="12"/>
  <c r="T133" i="12"/>
  <c r="S133" i="12"/>
  <c r="R133" i="12"/>
  <c r="Q133" i="12"/>
  <c r="V133" i="12" s="1"/>
  <c r="W133" i="12" s="1"/>
  <c r="P133" i="12"/>
  <c r="U133" i="12" s="1"/>
  <c r="O133" i="12"/>
  <c r="N133" i="12"/>
  <c r="S132" i="12"/>
  <c r="R132" i="12"/>
  <c r="X132" i="12" s="1"/>
  <c r="Q132" i="12"/>
  <c r="P132" i="12"/>
  <c r="O132" i="12"/>
  <c r="N132" i="12"/>
  <c r="T131" i="12"/>
  <c r="U131" i="12" s="1"/>
  <c r="S131" i="12"/>
  <c r="R131" i="12"/>
  <c r="X131" i="12" s="1"/>
  <c r="Y131" i="12" s="1"/>
  <c r="Q131" i="12"/>
  <c r="P131" i="12"/>
  <c r="O131" i="12"/>
  <c r="N131" i="12"/>
  <c r="S130" i="12"/>
  <c r="R130" i="12"/>
  <c r="Q130" i="12"/>
  <c r="P130" i="12"/>
  <c r="O130" i="12"/>
  <c r="N130" i="12"/>
  <c r="V129" i="12"/>
  <c r="T129" i="12"/>
  <c r="U129" i="12" s="1"/>
  <c r="S129" i="12"/>
  <c r="R129" i="12"/>
  <c r="Q129" i="12"/>
  <c r="W129" i="12" s="1"/>
  <c r="P129" i="12"/>
  <c r="O129" i="12"/>
  <c r="N129" i="12"/>
  <c r="S128" i="12"/>
  <c r="R128" i="12"/>
  <c r="Y128" i="12" s="1"/>
  <c r="Q128" i="12"/>
  <c r="P128" i="12"/>
  <c r="O128" i="12"/>
  <c r="N128" i="12"/>
  <c r="S127" i="12"/>
  <c r="R127" i="12"/>
  <c r="X127" i="12" s="1"/>
  <c r="Y127" i="12" s="1"/>
  <c r="Q127" i="12"/>
  <c r="V127" i="12" s="1"/>
  <c r="W127" i="12" s="1"/>
  <c r="P127" i="12"/>
  <c r="T127" i="12" s="1"/>
  <c r="U127" i="12" s="1"/>
  <c r="O127" i="12"/>
  <c r="N127" i="12"/>
  <c r="S126" i="12"/>
  <c r="R126" i="12"/>
  <c r="Q126" i="12"/>
  <c r="P126" i="12"/>
  <c r="O126" i="12"/>
  <c r="N126" i="12"/>
  <c r="S125" i="12"/>
  <c r="R125" i="12"/>
  <c r="X125" i="12" s="1"/>
  <c r="Q125" i="12"/>
  <c r="W125" i="12" s="1"/>
  <c r="P125" i="12"/>
  <c r="T125" i="12" s="1"/>
  <c r="O125" i="12"/>
  <c r="N125" i="12"/>
  <c r="S124" i="12"/>
  <c r="R124" i="12"/>
  <c r="Q124" i="12"/>
  <c r="P124" i="12"/>
  <c r="O124" i="12"/>
  <c r="N124" i="12"/>
  <c r="S123" i="12"/>
  <c r="R123" i="12"/>
  <c r="X123" i="12" s="1"/>
  <c r="Y123" i="12" s="1"/>
  <c r="Q123" i="12"/>
  <c r="P123" i="12"/>
  <c r="T123" i="12" s="1"/>
  <c r="U123" i="12" s="1"/>
  <c r="O123" i="12"/>
  <c r="N123" i="12"/>
  <c r="S122" i="12"/>
  <c r="R122" i="12"/>
  <c r="X122" i="12" s="1"/>
  <c r="Q122" i="12"/>
  <c r="P122" i="12"/>
  <c r="O122" i="12"/>
  <c r="N122" i="12"/>
  <c r="W121" i="12"/>
  <c r="U121" i="12"/>
  <c r="S121" i="12"/>
  <c r="R121" i="12"/>
  <c r="X121" i="12" s="1"/>
  <c r="Q121" i="12"/>
  <c r="P121" i="12"/>
  <c r="T121" i="12" s="1"/>
  <c r="O121" i="12"/>
  <c r="N121" i="12"/>
  <c r="Y120" i="12"/>
  <c r="S120" i="12"/>
  <c r="R120" i="12"/>
  <c r="X120" i="12" s="1"/>
  <c r="Q120" i="12"/>
  <c r="P120" i="12"/>
  <c r="O120" i="12"/>
  <c r="N120" i="12"/>
  <c r="V119" i="12"/>
  <c r="W119" i="12" s="1"/>
  <c r="S119" i="12"/>
  <c r="R119" i="12"/>
  <c r="Q119" i="12"/>
  <c r="P119" i="12"/>
  <c r="O119" i="12"/>
  <c r="N119" i="12"/>
  <c r="S118" i="12"/>
  <c r="R118" i="12"/>
  <c r="X118" i="12" s="1"/>
  <c r="Q118" i="12"/>
  <c r="P118" i="12"/>
  <c r="O118" i="12"/>
  <c r="N118" i="12"/>
  <c r="T117" i="12"/>
  <c r="U117" i="12" s="1"/>
  <c r="S117" i="12"/>
  <c r="R117" i="12"/>
  <c r="Q117" i="12"/>
  <c r="V117" i="12" s="1"/>
  <c r="W117" i="12" s="1"/>
  <c r="P117" i="12"/>
  <c r="O117" i="12"/>
  <c r="N117" i="12"/>
  <c r="S116" i="12"/>
  <c r="R116" i="12"/>
  <c r="Y116" i="12" s="1"/>
  <c r="Q116" i="12"/>
  <c r="P116" i="12"/>
  <c r="O116" i="12"/>
  <c r="N116" i="12"/>
  <c r="S115" i="12"/>
  <c r="R115" i="12"/>
  <c r="Q115" i="12"/>
  <c r="V115" i="12" s="1"/>
  <c r="W115" i="12" s="1"/>
  <c r="P115" i="12"/>
  <c r="T115" i="12" s="1"/>
  <c r="U115" i="12" s="1"/>
  <c r="O115" i="12"/>
  <c r="N115" i="12"/>
  <c r="S114" i="12"/>
  <c r="R114" i="12"/>
  <c r="Y114" i="12" s="1"/>
  <c r="Q114" i="12"/>
  <c r="P114" i="12"/>
  <c r="O114" i="12"/>
  <c r="N114" i="12"/>
  <c r="T113" i="12"/>
  <c r="U113" i="12" s="1"/>
  <c r="S113" i="12"/>
  <c r="R113" i="12"/>
  <c r="Q113" i="12"/>
  <c r="V113" i="12" s="1"/>
  <c r="W113" i="12" s="1"/>
  <c r="P113" i="12"/>
  <c r="O113" i="12"/>
  <c r="N113" i="12"/>
  <c r="S112" i="12"/>
  <c r="R112" i="12"/>
  <c r="Y112" i="12" s="1"/>
  <c r="Q112" i="12"/>
  <c r="P112" i="12"/>
  <c r="O112" i="12"/>
  <c r="N112" i="12"/>
  <c r="T111" i="12"/>
  <c r="S111" i="12"/>
  <c r="R111" i="12"/>
  <c r="X111" i="12" s="1"/>
  <c r="Y111" i="12" s="1"/>
  <c r="Q111" i="12"/>
  <c r="P111" i="12"/>
  <c r="U111" i="12" s="1"/>
  <c r="O111" i="12"/>
  <c r="N111" i="12"/>
  <c r="S110" i="12"/>
  <c r="R110" i="12"/>
  <c r="X110" i="12" s="1"/>
  <c r="Q110" i="12"/>
  <c r="P110" i="12"/>
  <c r="O110" i="12"/>
  <c r="N110" i="12"/>
  <c r="T109" i="12"/>
  <c r="S109" i="12"/>
  <c r="R109" i="12"/>
  <c r="X109" i="12" s="1"/>
  <c r="Y109" i="12" s="1"/>
  <c r="Q109" i="12"/>
  <c r="P109" i="12"/>
  <c r="U109" i="12" s="1"/>
  <c r="O109" i="12"/>
  <c r="N109" i="12"/>
  <c r="S108" i="12"/>
  <c r="R108" i="12"/>
  <c r="Y108" i="12" s="1"/>
  <c r="Q108" i="12"/>
  <c r="P108" i="12"/>
  <c r="O108" i="12"/>
  <c r="N108" i="12"/>
  <c r="S107" i="12"/>
  <c r="R107" i="12"/>
  <c r="X107" i="12" s="1"/>
  <c r="Y107" i="12" s="1"/>
  <c r="Q107" i="12"/>
  <c r="P107" i="12"/>
  <c r="T107" i="12" s="1"/>
  <c r="U107" i="12" s="1"/>
  <c r="O107" i="12"/>
  <c r="N107" i="12"/>
  <c r="S106" i="12"/>
  <c r="R106" i="12"/>
  <c r="Y106" i="12" s="1"/>
  <c r="Q106" i="12"/>
  <c r="P106" i="12"/>
  <c r="O106" i="12"/>
  <c r="N106" i="12"/>
  <c r="S105" i="12"/>
  <c r="R105" i="12"/>
  <c r="X105" i="12" s="1"/>
  <c r="Q105" i="12"/>
  <c r="W105" i="12" s="1"/>
  <c r="P105" i="12"/>
  <c r="T105" i="12" s="1"/>
  <c r="O105" i="12"/>
  <c r="N105" i="12"/>
  <c r="S104" i="12"/>
  <c r="R104" i="12"/>
  <c r="Q104" i="12"/>
  <c r="P104" i="12"/>
  <c r="O104" i="12"/>
  <c r="N104" i="12"/>
  <c r="S103" i="12"/>
  <c r="R103" i="12"/>
  <c r="Q103" i="12"/>
  <c r="V103" i="12" s="1"/>
  <c r="P103" i="12"/>
  <c r="T103" i="12" s="1"/>
  <c r="U103" i="12" s="1"/>
  <c r="O103" i="12"/>
  <c r="N103" i="12"/>
  <c r="S102" i="12"/>
  <c r="R102" i="12"/>
  <c r="Q102" i="12"/>
  <c r="P102" i="12"/>
  <c r="O102" i="12"/>
  <c r="N102" i="12"/>
  <c r="V101" i="12"/>
  <c r="W101" i="12" s="1"/>
  <c r="S101" i="12"/>
  <c r="R101" i="12"/>
  <c r="Q101" i="12"/>
  <c r="P101" i="12"/>
  <c r="T101" i="12" s="1"/>
  <c r="U101" i="12" s="1"/>
  <c r="O101" i="12"/>
  <c r="N101" i="12"/>
  <c r="S100" i="12"/>
  <c r="R100" i="12"/>
  <c r="Q100" i="12"/>
  <c r="P100" i="12"/>
  <c r="O100" i="12"/>
  <c r="N100" i="12"/>
  <c r="Y99" i="12"/>
  <c r="V99" i="12"/>
  <c r="T99" i="12"/>
  <c r="S99" i="12"/>
  <c r="R99" i="12"/>
  <c r="Q99" i="12"/>
  <c r="W99" i="12" s="1"/>
  <c r="P99" i="12"/>
  <c r="U99" i="12" s="1"/>
  <c r="O99" i="12"/>
  <c r="N99" i="12"/>
  <c r="S98" i="12"/>
  <c r="R98" i="12"/>
  <c r="X98" i="12" s="1"/>
  <c r="Y98" i="12" s="1"/>
  <c r="Q98" i="12"/>
  <c r="P98" i="12"/>
  <c r="O98" i="12"/>
  <c r="N98" i="12"/>
  <c r="Y97" i="12"/>
  <c r="T97" i="12"/>
  <c r="S97" i="12"/>
  <c r="R97" i="12"/>
  <c r="Q97" i="12"/>
  <c r="W97" i="12" s="1"/>
  <c r="P97" i="12"/>
  <c r="U97" i="12" s="1"/>
  <c r="O97" i="12"/>
  <c r="N97" i="12"/>
  <c r="S96" i="12"/>
  <c r="R96" i="12"/>
  <c r="Q96" i="12"/>
  <c r="P96" i="12"/>
  <c r="O96" i="12"/>
  <c r="N96" i="12"/>
  <c r="U95" i="12"/>
  <c r="T95" i="12"/>
  <c r="S95" i="12"/>
  <c r="R95" i="12"/>
  <c r="Q95" i="12"/>
  <c r="W95" i="12" s="1"/>
  <c r="P95" i="12"/>
  <c r="O95" i="12"/>
  <c r="N95" i="12"/>
  <c r="S94" i="12"/>
  <c r="R94" i="12"/>
  <c r="Q94" i="12"/>
  <c r="P94" i="12"/>
  <c r="O94" i="12"/>
  <c r="N94" i="12"/>
  <c r="W93" i="12"/>
  <c r="V93" i="12"/>
  <c r="U93" i="12"/>
  <c r="T93" i="12"/>
  <c r="S93" i="12"/>
  <c r="R93" i="12"/>
  <c r="X93" i="12" s="1"/>
  <c r="Q93" i="12"/>
  <c r="P93" i="12"/>
  <c r="O93" i="12"/>
  <c r="N93" i="12"/>
  <c r="Y92" i="12"/>
  <c r="S92" i="12"/>
  <c r="R92" i="12"/>
  <c r="Q92" i="12"/>
  <c r="P92" i="12"/>
  <c r="O92" i="12"/>
  <c r="N92" i="12"/>
  <c r="V91" i="12"/>
  <c r="W91" i="12" s="1"/>
  <c r="T91" i="12"/>
  <c r="U91" i="12" s="1"/>
  <c r="S91" i="12"/>
  <c r="R91" i="12"/>
  <c r="X91" i="12" s="1"/>
  <c r="Y91" i="12" s="1"/>
  <c r="Q91" i="12"/>
  <c r="P91" i="12"/>
  <c r="O91" i="12"/>
  <c r="N91" i="12"/>
  <c r="S90" i="12"/>
  <c r="R90" i="12"/>
  <c r="Y90" i="12" s="1"/>
  <c r="Q90" i="12"/>
  <c r="P90" i="12"/>
  <c r="O90" i="12"/>
  <c r="N90" i="12"/>
  <c r="T89" i="12"/>
  <c r="U89" i="12" s="1"/>
  <c r="S89" i="12"/>
  <c r="R89" i="12"/>
  <c r="X89" i="12" s="1"/>
  <c r="Y89" i="12" s="1"/>
  <c r="Q89" i="12"/>
  <c r="P89" i="12"/>
  <c r="O89" i="12"/>
  <c r="N89" i="12"/>
  <c r="S88" i="12"/>
  <c r="R88" i="12"/>
  <c r="X88" i="12" s="1"/>
  <c r="Q88" i="12"/>
  <c r="P88" i="12"/>
  <c r="O88" i="12"/>
  <c r="N88" i="12"/>
  <c r="S87" i="12"/>
  <c r="R87" i="12"/>
  <c r="Q87" i="12"/>
  <c r="V87" i="12" s="1"/>
  <c r="W87" i="12" s="1"/>
  <c r="P87" i="12"/>
  <c r="T87" i="12" s="1"/>
  <c r="U87" i="12" s="1"/>
  <c r="O87" i="12"/>
  <c r="N87" i="12"/>
  <c r="S86" i="12"/>
  <c r="R86" i="12"/>
  <c r="Y86" i="12" s="1"/>
  <c r="Q86" i="12"/>
  <c r="P86" i="12"/>
  <c r="O86" i="12"/>
  <c r="N86" i="12"/>
  <c r="V85" i="12"/>
  <c r="W85" i="12" s="1"/>
  <c r="S85" i="12"/>
  <c r="R85" i="12"/>
  <c r="X85" i="12" s="1"/>
  <c r="Y85" i="12" s="1"/>
  <c r="Q85" i="12"/>
  <c r="P85" i="12"/>
  <c r="T85" i="12" s="1"/>
  <c r="O85" i="12"/>
  <c r="N85" i="12"/>
  <c r="S84" i="12"/>
  <c r="R84" i="12"/>
  <c r="X84" i="12" s="1"/>
  <c r="Y84" i="12" s="1"/>
  <c r="Q84" i="12"/>
  <c r="P84" i="12"/>
  <c r="O84" i="12"/>
  <c r="N84" i="12"/>
  <c r="W83" i="12"/>
  <c r="U83" i="12"/>
  <c r="S83" i="12"/>
  <c r="R83" i="12"/>
  <c r="X83" i="12" s="1"/>
  <c r="Q83" i="12"/>
  <c r="P83" i="12"/>
  <c r="T83" i="12" s="1"/>
  <c r="O83" i="12"/>
  <c r="N83" i="12"/>
  <c r="S82" i="12"/>
  <c r="R82" i="12"/>
  <c r="Q82" i="12"/>
  <c r="P82" i="12"/>
  <c r="O82" i="12"/>
  <c r="N82" i="12"/>
  <c r="W81" i="12"/>
  <c r="T81" i="12"/>
  <c r="U81" i="12" s="1"/>
  <c r="S81" i="12"/>
  <c r="R81" i="12"/>
  <c r="Q81" i="12"/>
  <c r="V81" i="12" s="1"/>
  <c r="P81" i="12"/>
  <c r="O81" i="12"/>
  <c r="N81" i="12"/>
  <c r="S80" i="12"/>
  <c r="R80" i="12"/>
  <c r="X80" i="12" s="1"/>
  <c r="Q80" i="12"/>
  <c r="P80" i="12"/>
  <c r="O80" i="12"/>
  <c r="N80" i="12"/>
  <c r="Y79" i="12"/>
  <c r="T79" i="12"/>
  <c r="S79" i="12"/>
  <c r="R79" i="12"/>
  <c r="Q79" i="12"/>
  <c r="V79" i="12" s="1"/>
  <c r="P79" i="12"/>
  <c r="U79" i="12" s="1"/>
  <c r="O79" i="12"/>
  <c r="N79" i="12"/>
  <c r="S78" i="12"/>
  <c r="R78" i="12"/>
  <c r="X78" i="12" s="1"/>
  <c r="Y78" i="12" s="1"/>
  <c r="Q78" i="12"/>
  <c r="P78" i="12"/>
  <c r="O78" i="12"/>
  <c r="N78" i="12"/>
  <c r="Y77" i="12"/>
  <c r="T77" i="12"/>
  <c r="S77" i="12"/>
  <c r="R77" i="12"/>
  <c r="Q77" i="12"/>
  <c r="W77" i="12" s="1"/>
  <c r="P77" i="12"/>
  <c r="U77" i="12" s="1"/>
  <c r="O77" i="12"/>
  <c r="N77" i="12"/>
  <c r="S76" i="12"/>
  <c r="R76" i="12"/>
  <c r="Q76" i="12"/>
  <c r="P76" i="12"/>
  <c r="O76" i="12"/>
  <c r="N76" i="12"/>
  <c r="U75" i="12"/>
  <c r="T75" i="12"/>
  <c r="S75" i="12"/>
  <c r="R75" i="12"/>
  <c r="Q75" i="12"/>
  <c r="W75" i="12" s="1"/>
  <c r="P75" i="12"/>
  <c r="O75" i="12"/>
  <c r="N75" i="12"/>
  <c r="S74" i="12"/>
  <c r="R74" i="12"/>
  <c r="Q74" i="12"/>
  <c r="P74" i="12"/>
  <c r="O74" i="12"/>
  <c r="N74" i="12"/>
  <c r="W73" i="12"/>
  <c r="V73" i="12"/>
  <c r="U73" i="12"/>
  <c r="T73" i="12"/>
  <c r="S73" i="12"/>
  <c r="R73" i="12"/>
  <c r="X73" i="12" s="1"/>
  <c r="Q73" i="12"/>
  <c r="P73" i="12"/>
  <c r="O73" i="12"/>
  <c r="N73" i="12"/>
  <c r="S72" i="12"/>
  <c r="R72" i="12"/>
  <c r="X72" i="12" s="1"/>
  <c r="Y72" i="12" s="1"/>
  <c r="Q72" i="12"/>
  <c r="P72" i="12"/>
  <c r="O72" i="12"/>
  <c r="N72" i="12"/>
  <c r="Y71" i="12"/>
  <c r="W71" i="12"/>
  <c r="V71" i="12"/>
  <c r="U71" i="12"/>
  <c r="S71" i="12"/>
  <c r="R71" i="12"/>
  <c r="Q71" i="12"/>
  <c r="P71" i="12"/>
  <c r="T71" i="12" s="1"/>
  <c r="O71" i="12"/>
  <c r="N71" i="12"/>
  <c r="S70" i="12"/>
  <c r="R70" i="12"/>
  <c r="Q70" i="12"/>
  <c r="P70" i="12"/>
  <c r="O70" i="12"/>
  <c r="N70" i="12"/>
  <c r="Y69" i="12"/>
  <c r="W69" i="12"/>
  <c r="V69" i="12"/>
  <c r="S69" i="12"/>
  <c r="R69" i="12"/>
  <c r="X69" i="12" s="1"/>
  <c r="Q69" i="12"/>
  <c r="P69" i="12"/>
  <c r="U69" i="12" s="1"/>
  <c r="O69" i="12"/>
  <c r="N69" i="12"/>
  <c r="X68" i="12"/>
  <c r="S68" i="12"/>
  <c r="R68" i="12"/>
  <c r="Y68" i="12" s="1"/>
  <c r="Q68" i="12"/>
  <c r="P68" i="12"/>
  <c r="O68" i="12"/>
  <c r="N68" i="12"/>
  <c r="S67" i="12"/>
  <c r="R67" i="12"/>
  <c r="X67" i="12" s="1"/>
  <c r="Q67" i="12"/>
  <c r="V67" i="12" s="1"/>
  <c r="P67" i="12"/>
  <c r="T67" i="12" s="1"/>
  <c r="O67" i="12"/>
  <c r="N67" i="12"/>
  <c r="S66" i="12"/>
  <c r="R66" i="12"/>
  <c r="Y66" i="12" s="1"/>
  <c r="Q66" i="12"/>
  <c r="P66" i="12"/>
  <c r="O66" i="12"/>
  <c r="N66" i="12"/>
  <c r="S65" i="12"/>
  <c r="R65" i="12"/>
  <c r="X65" i="12" s="1"/>
  <c r="Y65" i="12" s="1"/>
  <c r="Q65" i="12"/>
  <c r="V65" i="12" s="1"/>
  <c r="W65" i="12" s="1"/>
  <c r="P65" i="12"/>
  <c r="O65" i="12"/>
  <c r="N65" i="12"/>
  <c r="S64" i="12"/>
  <c r="R64" i="12"/>
  <c r="Q64" i="12"/>
  <c r="P64" i="12"/>
  <c r="O64" i="12"/>
  <c r="N64" i="12"/>
  <c r="V63" i="12"/>
  <c r="W63" i="12" s="1"/>
  <c r="T63" i="12"/>
  <c r="U63" i="12" s="1"/>
  <c r="S63" i="12"/>
  <c r="R63" i="12"/>
  <c r="Q63" i="12"/>
  <c r="P63" i="12"/>
  <c r="O63" i="12"/>
  <c r="N63" i="12"/>
  <c r="S62" i="12"/>
  <c r="R62" i="12"/>
  <c r="Q62" i="12"/>
  <c r="P62" i="12"/>
  <c r="O62" i="12"/>
  <c r="N62" i="12"/>
  <c r="U61" i="12"/>
  <c r="T61" i="12"/>
  <c r="S61" i="12"/>
  <c r="R61" i="12"/>
  <c r="X61" i="12" s="1"/>
  <c r="Q61" i="12"/>
  <c r="W61" i="12" s="1"/>
  <c r="P61" i="12"/>
  <c r="O61" i="12"/>
  <c r="N61" i="12"/>
  <c r="S60" i="12"/>
  <c r="R60" i="12"/>
  <c r="X60" i="12" s="1"/>
  <c r="Y60" i="12" s="1"/>
  <c r="Q60" i="12"/>
  <c r="P60" i="12"/>
  <c r="O60" i="12"/>
  <c r="N60" i="12"/>
  <c r="V59" i="12"/>
  <c r="U59" i="12"/>
  <c r="S59" i="12"/>
  <c r="R59" i="12"/>
  <c r="X59" i="12" s="1"/>
  <c r="Q59" i="12"/>
  <c r="W59" i="12" s="1"/>
  <c r="P59" i="12"/>
  <c r="O59" i="12"/>
  <c r="N59" i="12"/>
  <c r="S58" i="12"/>
  <c r="R58" i="12"/>
  <c r="Q58" i="12"/>
  <c r="P58" i="12"/>
  <c r="O58" i="12"/>
  <c r="N58" i="12"/>
  <c r="V57" i="12"/>
  <c r="W57" i="12" s="1"/>
  <c r="T57" i="12"/>
  <c r="U57" i="12" s="1"/>
  <c r="S57" i="12"/>
  <c r="R57" i="12"/>
  <c r="Q57" i="12"/>
  <c r="P57" i="12"/>
  <c r="O57" i="12"/>
  <c r="N57" i="12"/>
  <c r="S56" i="12"/>
  <c r="R56" i="12"/>
  <c r="Y56" i="12" s="1"/>
  <c r="Q56" i="12"/>
  <c r="P56" i="12"/>
  <c r="O56" i="12"/>
  <c r="N56" i="12"/>
  <c r="Y55" i="12"/>
  <c r="V55" i="12"/>
  <c r="U55" i="12"/>
  <c r="S55" i="12"/>
  <c r="R55" i="12"/>
  <c r="Q55" i="12"/>
  <c r="W55" i="12" s="1"/>
  <c r="P55" i="12"/>
  <c r="T55" i="12" s="1"/>
  <c r="O55" i="12"/>
  <c r="N55" i="12"/>
  <c r="S54" i="12"/>
  <c r="R54" i="12"/>
  <c r="Q54" i="12"/>
  <c r="P54" i="12"/>
  <c r="O54" i="12"/>
  <c r="N54" i="12"/>
  <c r="Y53" i="12"/>
  <c r="V53" i="12"/>
  <c r="T53" i="12"/>
  <c r="S53" i="12"/>
  <c r="R53" i="12"/>
  <c r="Q53" i="12"/>
  <c r="W53" i="12" s="1"/>
  <c r="P53" i="12"/>
  <c r="U53" i="12" s="1"/>
  <c r="O53" i="12"/>
  <c r="N53" i="12"/>
  <c r="S52" i="12"/>
  <c r="R52" i="12"/>
  <c r="X52" i="12" s="1"/>
  <c r="Q52" i="12"/>
  <c r="P52" i="12"/>
  <c r="O52" i="12"/>
  <c r="N52" i="12"/>
  <c r="Y51" i="12"/>
  <c r="T51" i="12"/>
  <c r="S51" i="12"/>
  <c r="R51" i="12"/>
  <c r="Q51" i="12"/>
  <c r="V51" i="12" s="1"/>
  <c r="P51" i="12"/>
  <c r="U51" i="12" s="1"/>
  <c r="O51" i="12"/>
  <c r="N51" i="12"/>
  <c r="S50" i="12"/>
  <c r="R50" i="12"/>
  <c r="X50" i="12" s="1"/>
  <c r="Y50" i="12" s="1"/>
  <c r="Q50" i="12"/>
  <c r="P50" i="12"/>
  <c r="O50" i="12"/>
  <c r="N50" i="12"/>
  <c r="U49" i="12"/>
  <c r="T49" i="12"/>
  <c r="S49" i="12"/>
  <c r="R49" i="12"/>
  <c r="Q49" i="12"/>
  <c r="V49" i="12" s="1"/>
  <c r="P49" i="12"/>
  <c r="O49" i="12"/>
  <c r="N49" i="12"/>
  <c r="S48" i="12"/>
  <c r="R48" i="12"/>
  <c r="Q48" i="12"/>
  <c r="P48" i="12"/>
  <c r="O48" i="12"/>
  <c r="N48" i="12"/>
  <c r="W47" i="12"/>
  <c r="V47" i="12"/>
  <c r="U47" i="12"/>
  <c r="S47" i="12"/>
  <c r="R47" i="12"/>
  <c r="X47" i="12" s="1"/>
  <c r="Q47" i="12"/>
  <c r="P47" i="12"/>
  <c r="T47" i="12" s="1"/>
  <c r="O47" i="12"/>
  <c r="N47" i="12"/>
  <c r="S46" i="12"/>
  <c r="R46" i="12"/>
  <c r="Y46" i="12" s="1"/>
  <c r="Q46" i="12"/>
  <c r="P46" i="12"/>
  <c r="O46" i="12"/>
  <c r="N46" i="12"/>
  <c r="V45" i="12"/>
  <c r="W45" i="12" s="1"/>
  <c r="T45" i="12"/>
  <c r="U45" i="12" s="1"/>
  <c r="S45" i="12"/>
  <c r="R45" i="12"/>
  <c r="Q45" i="12"/>
  <c r="P45" i="12"/>
  <c r="O45" i="12"/>
  <c r="N45" i="12"/>
  <c r="Y44" i="12"/>
  <c r="S44" i="12"/>
  <c r="X44" i="12" s="1"/>
  <c r="R44" i="12"/>
  <c r="Q44" i="12"/>
  <c r="P44" i="12"/>
  <c r="O44" i="12"/>
  <c r="N44" i="12"/>
  <c r="T43" i="12"/>
  <c r="U43" i="12" s="1"/>
  <c r="S43" i="12"/>
  <c r="R43" i="12"/>
  <c r="X43" i="12" s="1"/>
  <c r="Y43" i="12" s="1"/>
  <c r="Q43" i="12"/>
  <c r="V43" i="12" s="1"/>
  <c r="W43" i="12" s="1"/>
  <c r="P43" i="12"/>
  <c r="O43" i="12"/>
  <c r="N43" i="12"/>
  <c r="Y42" i="12"/>
  <c r="S42" i="12"/>
  <c r="R42" i="12"/>
  <c r="Q42" i="12"/>
  <c r="P42" i="12"/>
  <c r="O42" i="12"/>
  <c r="N42" i="12"/>
  <c r="V41" i="12"/>
  <c r="W41" i="12" s="1"/>
  <c r="S41" i="12"/>
  <c r="R41" i="12"/>
  <c r="X41" i="12" s="1"/>
  <c r="Y41" i="12" s="1"/>
  <c r="Q41" i="12"/>
  <c r="P41" i="12"/>
  <c r="T41" i="12" s="1"/>
  <c r="U41" i="12" s="1"/>
  <c r="O41" i="12"/>
  <c r="N41" i="12"/>
  <c r="S40" i="12"/>
  <c r="R40" i="12"/>
  <c r="Y40" i="12" s="1"/>
  <c r="Q40" i="12"/>
  <c r="P40" i="12"/>
  <c r="O40" i="12"/>
  <c r="N40" i="12"/>
  <c r="V39" i="12"/>
  <c r="T39" i="12"/>
  <c r="U39" i="12" s="1"/>
  <c r="S39" i="12"/>
  <c r="R39" i="12"/>
  <c r="X39" i="12" s="1"/>
  <c r="Y39" i="12" s="1"/>
  <c r="Q39" i="12"/>
  <c r="W39" i="12" s="1"/>
  <c r="P39" i="12"/>
  <c r="O39" i="12"/>
  <c r="N39" i="12"/>
  <c r="S38" i="12"/>
  <c r="R38" i="12"/>
  <c r="Q38" i="12"/>
  <c r="P38" i="12"/>
  <c r="O38" i="12"/>
  <c r="N38" i="12"/>
  <c r="W37" i="12"/>
  <c r="V37" i="12"/>
  <c r="U37" i="12"/>
  <c r="S37" i="12"/>
  <c r="R37" i="12"/>
  <c r="X37" i="12" s="1"/>
  <c r="Q37" i="12"/>
  <c r="P37" i="12"/>
  <c r="T37" i="12" s="1"/>
  <c r="O37" i="12"/>
  <c r="N37" i="12"/>
  <c r="S36" i="12"/>
  <c r="R36" i="12"/>
  <c r="Q36" i="12"/>
  <c r="P36" i="12"/>
  <c r="O36" i="12"/>
  <c r="N36" i="12"/>
  <c r="V35" i="12"/>
  <c r="T35" i="12"/>
  <c r="U35" i="12" s="1"/>
  <c r="S35" i="12"/>
  <c r="R35" i="12"/>
  <c r="X35" i="12" s="1"/>
  <c r="Y35" i="12" s="1"/>
  <c r="Q35" i="12"/>
  <c r="W35" i="12" s="1"/>
  <c r="P35" i="12"/>
  <c r="O35" i="12"/>
  <c r="N35" i="12"/>
  <c r="S34" i="12"/>
  <c r="R34" i="12"/>
  <c r="Y34" i="12" s="1"/>
  <c r="Q34" i="12"/>
  <c r="P34" i="12"/>
  <c r="O34" i="12"/>
  <c r="N34" i="12"/>
  <c r="T33" i="12"/>
  <c r="U33" i="12" s="1"/>
  <c r="S33" i="12"/>
  <c r="R33" i="12"/>
  <c r="X33" i="12" s="1"/>
  <c r="Y33" i="12" s="1"/>
  <c r="Q33" i="12"/>
  <c r="P33" i="12"/>
  <c r="O33" i="12"/>
  <c r="N33" i="12"/>
  <c r="S32" i="12"/>
  <c r="R32" i="12"/>
  <c r="X32" i="12" s="1"/>
  <c r="Q32" i="12"/>
  <c r="P32" i="12"/>
  <c r="O32" i="12"/>
  <c r="N32" i="12"/>
  <c r="Y31" i="12"/>
  <c r="T31" i="12"/>
  <c r="S31" i="12"/>
  <c r="R31" i="12"/>
  <c r="Q31" i="12"/>
  <c r="W31" i="12" s="1"/>
  <c r="P31" i="12"/>
  <c r="U31" i="12" s="1"/>
  <c r="O31" i="12"/>
  <c r="N31" i="12"/>
  <c r="S30" i="12"/>
  <c r="R30" i="12"/>
  <c r="X30" i="12" s="1"/>
  <c r="Y30" i="12" s="1"/>
  <c r="Q30" i="12"/>
  <c r="P30" i="12"/>
  <c r="O30" i="12"/>
  <c r="N30" i="12"/>
  <c r="W29" i="12"/>
  <c r="V29" i="12"/>
  <c r="U29" i="12"/>
  <c r="S29" i="12"/>
  <c r="R29" i="12"/>
  <c r="X29" i="12" s="1"/>
  <c r="Q29" i="12"/>
  <c r="P29" i="12"/>
  <c r="T29" i="12" s="1"/>
  <c r="O29" i="12"/>
  <c r="N29" i="12"/>
  <c r="S28" i="12"/>
  <c r="R28" i="12"/>
  <c r="Q28" i="12"/>
  <c r="P28" i="12"/>
  <c r="O28" i="12"/>
  <c r="N28" i="12"/>
  <c r="Y27" i="12"/>
  <c r="W27" i="12"/>
  <c r="V27" i="12"/>
  <c r="S27" i="12"/>
  <c r="R27" i="12"/>
  <c r="Q27" i="12"/>
  <c r="P27" i="12"/>
  <c r="U27" i="12" s="1"/>
  <c r="O27" i="12"/>
  <c r="N27" i="12"/>
  <c r="S26" i="12"/>
  <c r="R26" i="12"/>
  <c r="Q26" i="12"/>
  <c r="P26" i="12"/>
  <c r="O26" i="12"/>
  <c r="N26" i="12"/>
  <c r="V25" i="12"/>
  <c r="W25" i="12" s="1"/>
  <c r="T25" i="12"/>
  <c r="U25" i="12" s="1"/>
  <c r="S25" i="12"/>
  <c r="R25" i="12"/>
  <c r="X25" i="12" s="1"/>
  <c r="Y25" i="12" s="1"/>
  <c r="Q25" i="12"/>
  <c r="P25" i="12"/>
  <c r="O25" i="12"/>
  <c r="N25" i="12"/>
  <c r="S24" i="12"/>
  <c r="X24" i="12" s="1"/>
  <c r="Y24" i="12" s="1"/>
  <c r="R24" i="12"/>
  <c r="Q24" i="12"/>
  <c r="P24" i="12"/>
  <c r="O24" i="12"/>
  <c r="N24" i="12"/>
  <c r="Y23" i="12"/>
  <c r="W23" i="12"/>
  <c r="V23" i="12"/>
  <c r="S23" i="12"/>
  <c r="R23" i="12"/>
  <c r="Q23" i="12"/>
  <c r="P23" i="12"/>
  <c r="U23" i="12" s="1"/>
  <c r="O23" i="12"/>
  <c r="N23" i="12"/>
  <c r="S22" i="12"/>
  <c r="R22" i="12"/>
  <c r="X22" i="12" s="1"/>
  <c r="Q22" i="12"/>
  <c r="P22" i="12"/>
  <c r="O22" i="12"/>
  <c r="N22" i="12"/>
  <c r="Y21" i="12"/>
  <c r="W21" i="12"/>
  <c r="S21" i="12"/>
  <c r="R21" i="12"/>
  <c r="Q21" i="12"/>
  <c r="V21" i="12" s="1"/>
  <c r="P21" i="12"/>
  <c r="U21" i="12" s="1"/>
  <c r="O21" i="12"/>
  <c r="N21" i="12"/>
  <c r="S20" i="12"/>
  <c r="R20" i="12"/>
  <c r="Q20" i="12"/>
  <c r="P20" i="12"/>
  <c r="O20" i="12"/>
  <c r="N20" i="12"/>
  <c r="Y19" i="12"/>
  <c r="S19" i="12"/>
  <c r="R19" i="12"/>
  <c r="X19" i="12" s="1"/>
  <c r="Q19" i="12"/>
  <c r="W19" i="12" s="1"/>
  <c r="P19" i="12"/>
  <c r="T19" i="12" s="1"/>
  <c r="O19" i="12"/>
  <c r="N19" i="12"/>
  <c r="S18" i="12"/>
  <c r="R18" i="12"/>
  <c r="Q18" i="12"/>
  <c r="P18" i="12"/>
  <c r="O18" i="12"/>
  <c r="N18" i="12"/>
  <c r="U17" i="12"/>
  <c r="S17" i="12"/>
  <c r="R17" i="12"/>
  <c r="X17" i="12" s="1"/>
  <c r="Q17" i="12"/>
  <c r="T17" i="12" s="1"/>
  <c r="P17" i="12"/>
  <c r="O17" i="12"/>
  <c r="N17" i="12"/>
  <c r="S16" i="12"/>
  <c r="R16" i="12"/>
  <c r="Y16" i="12" s="1"/>
  <c r="Q16" i="12"/>
  <c r="P16" i="12"/>
  <c r="O16" i="12"/>
  <c r="N16" i="12"/>
  <c r="S15" i="12"/>
  <c r="R15" i="12"/>
  <c r="X15" i="12" s="1"/>
  <c r="Y15" i="12" s="1"/>
  <c r="Q15" i="12"/>
  <c r="P15" i="12"/>
  <c r="T15" i="12" s="1"/>
  <c r="U15" i="12" s="1"/>
  <c r="O15" i="12"/>
  <c r="N15" i="12"/>
  <c r="S14" i="12"/>
  <c r="R14" i="12"/>
  <c r="Q14" i="12"/>
  <c r="P14" i="12"/>
  <c r="O14" i="12"/>
  <c r="N14" i="12"/>
  <c r="U13" i="12"/>
  <c r="S13" i="12"/>
  <c r="R13" i="12"/>
  <c r="X13" i="12" s="1"/>
  <c r="Q13" i="12"/>
  <c r="T13" i="12" s="1"/>
  <c r="P13" i="12"/>
  <c r="O13" i="12"/>
  <c r="N13" i="12"/>
  <c r="S12" i="12"/>
  <c r="R12" i="12"/>
  <c r="Q12" i="12"/>
  <c r="P12" i="12"/>
  <c r="O12" i="12"/>
  <c r="N12" i="12"/>
  <c r="S11" i="12"/>
  <c r="R11" i="12"/>
  <c r="X11" i="12" s="1"/>
  <c r="Y11" i="12" s="1"/>
  <c r="Q11" i="12"/>
  <c r="P11" i="12"/>
  <c r="T11" i="12" s="1"/>
  <c r="U11" i="12" s="1"/>
  <c r="O11" i="12"/>
  <c r="N11" i="12"/>
  <c r="S10" i="12"/>
  <c r="R10" i="12"/>
  <c r="Q10" i="12"/>
  <c r="P10" i="12"/>
  <c r="O10" i="12"/>
  <c r="N10" i="12"/>
  <c r="S9" i="12"/>
  <c r="R9" i="12"/>
  <c r="Q9" i="12"/>
  <c r="V9" i="12" s="1"/>
  <c r="W9" i="12" s="1"/>
  <c r="P9" i="12"/>
  <c r="T9" i="12" s="1"/>
  <c r="U9" i="12" s="1"/>
  <c r="O9" i="12"/>
  <c r="N9" i="12"/>
  <c r="S8" i="12"/>
  <c r="R8" i="12"/>
  <c r="X8" i="12" s="1"/>
  <c r="Q8" i="12"/>
  <c r="P8" i="12"/>
  <c r="O8" i="12"/>
  <c r="N8" i="12"/>
  <c r="S3" i="12"/>
  <c r="R3" i="12"/>
  <c r="X3" i="12" s="1"/>
  <c r="Q3" i="12"/>
  <c r="P3" i="12"/>
  <c r="O3" i="12"/>
  <c r="N3" i="12"/>
  <c r="X2" i="12"/>
  <c r="V2" i="12"/>
  <c r="T2" i="12"/>
  <c r="W15" i="12" l="1"/>
  <c r="Y287" i="12"/>
  <c r="U119" i="12"/>
  <c r="V427" i="12"/>
  <c r="T427" i="12"/>
  <c r="V464" i="12"/>
  <c r="W464" i="12" s="1"/>
  <c r="W107" i="12"/>
  <c r="W237" i="12"/>
  <c r="V237" i="12"/>
  <c r="X359" i="12"/>
  <c r="Y359" i="12"/>
  <c r="T606" i="12"/>
  <c r="U606" i="12" s="1"/>
  <c r="V11" i="12"/>
  <c r="W11" i="12" s="1"/>
  <c r="V13" i="12"/>
  <c r="V15" i="12"/>
  <c r="V17" i="12"/>
  <c r="U67" i="12"/>
  <c r="U105" i="12"/>
  <c r="X139" i="12"/>
  <c r="Y139" i="12"/>
  <c r="V151" i="12"/>
  <c r="V153" i="12"/>
  <c r="W155" i="12"/>
  <c r="W157" i="12"/>
  <c r="V159" i="12"/>
  <c r="U161" i="12"/>
  <c r="U165" i="12"/>
  <c r="T167" i="12"/>
  <c r="U175" i="12"/>
  <c r="U177" i="12"/>
  <c r="W181" i="12"/>
  <c r="T185" i="12"/>
  <c r="X186" i="12"/>
  <c r="Y186" i="12"/>
  <c r="U189" i="12"/>
  <c r="U191" i="12"/>
  <c r="W205" i="12"/>
  <c r="T211" i="12"/>
  <c r="T215" i="12"/>
  <c r="T219" i="12"/>
  <c r="U237" i="12"/>
  <c r="U291" i="12"/>
  <c r="T295" i="12"/>
  <c r="U311" i="12"/>
  <c r="X313" i="12"/>
  <c r="Y313" i="12"/>
  <c r="T315" i="12"/>
  <c r="T325" i="12"/>
  <c r="U327" i="12"/>
  <c r="U339" i="12"/>
  <c r="W359" i="12"/>
  <c r="W367" i="12"/>
  <c r="X379" i="12"/>
  <c r="V379" i="12"/>
  <c r="W393" i="12"/>
  <c r="V393" i="12"/>
  <c r="W407" i="12"/>
  <c r="V407" i="12"/>
  <c r="X410" i="12"/>
  <c r="Y410" i="12"/>
  <c r="T411" i="12"/>
  <c r="T413" i="12"/>
  <c r="V415" i="12"/>
  <c r="W437" i="12"/>
  <c r="V447" i="12"/>
  <c r="U471" i="12"/>
  <c r="W514" i="12"/>
  <c r="U537" i="12"/>
  <c r="V543" i="12"/>
  <c r="W543" i="12"/>
  <c r="W571" i="12"/>
  <c r="V571" i="12"/>
  <c r="W677" i="12"/>
  <c r="V677" i="12"/>
  <c r="W683" i="12"/>
  <c r="T683" i="12"/>
  <c r="V683" i="12"/>
  <c r="U716" i="12"/>
  <c r="T716" i="12"/>
  <c r="W717" i="12"/>
  <c r="V717" i="12"/>
  <c r="Y739" i="12"/>
  <c r="V739" i="12"/>
  <c r="Y748" i="12"/>
  <c r="X748" i="12"/>
  <c r="U910" i="12"/>
  <c r="T910" i="12"/>
  <c r="T948" i="12"/>
  <c r="W948" i="12"/>
  <c r="Y999" i="12"/>
  <c r="X999" i="12"/>
  <c r="X299" i="12"/>
  <c r="Y299" i="12"/>
  <c r="X377" i="12"/>
  <c r="Y377" i="12"/>
  <c r="W691" i="12"/>
  <c r="V691" i="12"/>
  <c r="Y735" i="12"/>
  <c r="V735" i="12"/>
  <c r="X752" i="12"/>
  <c r="Y752" i="12"/>
  <c r="X789" i="12"/>
  <c r="V789" i="12"/>
  <c r="W789" i="12" s="1"/>
  <c r="X151" i="12"/>
  <c r="Y151" i="12"/>
  <c r="X283" i="12"/>
  <c r="Y283" i="12"/>
  <c r="T468" i="12"/>
  <c r="U468" i="12"/>
  <c r="U19" i="12"/>
  <c r="T21" i="12"/>
  <c r="V107" i="12"/>
  <c r="U125" i="12"/>
  <c r="W13" i="12"/>
  <c r="W17" i="12"/>
  <c r="V19" i="12"/>
  <c r="T23" i="12"/>
  <c r="T27" i="12"/>
  <c r="X49" i="12"/>
  <c r="Y49" i="12"/>
  <c r="W67" i="12"/>
  <c r="T69" i="12"/>
  <c r="X86" i="12"/>
  <c r="V105" i="12"/>
  <c r="T119" i="12"/>
  <c r="V125" i="12"/>
  <c r="V143" i="12"/>
  <c r="W143" i="12" s="1"/>
  <c r="V145" i="12"/>
  <c r="V147" i="12"/>
  <c r="W151" i="12"/>
  <c r="Y153" i="12"/>
  <c r="Y155" i="12"/>
  <c r="Y157" i="12"/>
  <c r="W159" i="12"/>
  <c r="V161" i="12"/>
  <c r="V165" i="12"/>
  <c r="V175" i="12"/>
  <c r="V177" i="12"/>
  <c r="V183" i="12"/>
  <c r="V189" i="12"/>
  <c r="W191" i="12"/>
  <c r="U201" i="12"/>
  <c r="U213" i="12"/>
  <c r="X214" i="12"/>
  <c r="W223" i="12"/>
  <c r="V223" i="12"/>
  <c r="X225" i="12"/>
  <c r="V225" i="12"/>
  <c r="X233" i="12"/>
  <c r="Y233" i="12" s="1"/>
  <c r="V233" i="12"/>
  <c r="W233" i="12" s="1"/>
  <c r="T255" i="12"/>
  <c r="T271" i="12"/>
  <c r="X279" i="12"/>
  <c r="Y279" i="12"/>
  <c r="U307" i="12"/>
  <c r="T321" i="12"/>
  <c r="Y322" i="12"/>
  <c r="W327" i="12"/>
  <c r="T335" i="12"/>
  <c r="W339" i="12"/>
  <c r="X354" i="12"/>
  <c r="T355" i="12"/>
  <c r="U355" i="12" s="1"/>
  <c r="X363" i="12"/>
  <c r="Y363" i="12"/>
  <c r="X395" i="12"/>
  <c r="U399" i="12"/>
  <c r="T405" i="12"/>
  <c r="T409" i="12"/>
  <c r="V411" i="12"/>
  <c r="W415" i="12"/>
  <c r="V423" i="12"/>
  <c r="Y506" i="12"/>
  <c r="Y512" i="12"/>
  <c r="X512" i="12"/>
  <c r="X524" i="12"/>
  <c r="Y524" i="12"/>
  <c r="X626" i="12"/>
  <c r="Y626" i="12"/>
  <c r="X641" i="12"/>
  <c r="Y641" i="12"/>
  <c r="X649" i="12"/>
  <c r="Y649" i="12"/>
  <c r="T842" i="12"/>
  <c r="X902" i="12"/>
  <c r="Y902" i="12"/>
  <c r="V943" i="12"/>
  <c r="W943" i="12" s="1"/>
  <c r="X993" i="12"/>
  <c r="V993" i="12"/>
  <c r="Y993" i="12"/>
  <c r="V3" i="12"/>
  <c r="Y13" i="12"/>
  <c r="Y17" i="12"/>
  <c r="X31" i="12"/>
  <c r="X36" i="12"/>
  <c r="Y36" i="12" s="1"/>
  <c r="X42" i="12"/>
  <c r="X45" i="12"/>
  <c r="Y45" i="12" s="1"/>
  <c r="X51" i="12"/>
  <c r="X53" i="12"/>
  <c r="X55" i="12"/>
  <c r="Y67" i="12"/>
  <c r="X70" i="12"/>
  <c r="X75" i="12"/>
  <c r="Y75" i="12"/>
  <c r="X77" i="12"/>
  <c r="X79" i="12"/>
  <c r="X81" i="12"/>
  <c r="Y81" i="12" s="1"/>
  <c r="X92" i="12"/>
  <c r="X95" i="12"/>
  <c r="Y95" i="12"/>
  <c r="X97" i="12"/>
  <c r="X99" i="12"/>
  <c r="X101" i="12"/>
  <c r="Y101" i="12" s="1"/>
  <c r="Y105" i="12"/>
  <c r="W109" i="12"/>
  <c r="V111" i="12"/>
  <c r="W111" i="12" s="1"/>
  <c r="X113" i="12"/>
  <c r="Y113" i="12" s="1"/>
  <c r="Y118" i="12"/>
  <c r="Y125" i="12"/>
  <c r="X129" i="12"/>
  <c r="Y129" i="12" s="1"/>
  <c r="X133" i="12"/>
  <c r="Y133" i="12" s="1"/>
  <c r="X135" i="12"/>
  <c r="X137" i="12"/>
  <c r="Y137" i="12" s="1"/>
  <c r="W145" i="12"/>
  <c r="W147" i="12"/>
  <c r="T157" i="12"/>
  <c r="Y159" i="12"/>
  <c r="Y175" i="12"/>
  <c r="V185" i="12"/>
  <c r="Y191" i="12"/>
  <c r="V195" i="12"/>
  <c r="W195" i="12" s="1"/>
  <c r="X198" i="12"/>
  <c r="Y198" i="12"/>
  <c r="Y200" i="12"/>
  <c r="V207" i="12"/>
  <c r="W207" i="12" s="1"/>
  <c r="V213" i="12"/>
  <c r="V235" i="12"/>
  <c r="Y255" i="12"/>
  <c r="T274" i="12"/>
  <c r="U274" i="12"/>
  <c r="X286" i="12"/>
  <c r="X291" i="12"/>
  <c r="Y291" i="12" s="1"/>
  <c r="V291" i="12"/>
  <c r="W291" i="12" s="1"/>
  <c r="V307" i="12"/>
  <c r="X311" i="12"/>
  <c r="Y311" i="12" s="1"/>
  <c r="V311" i="12"/>
  <c r="W311" i="12" s="1"/>
  <c r="W323" i="12"/>
  <c r="U347" i="12"/>
  <c r="Y365" i="12"/>
  <c r="T379" i="12"/>
  <c r="W381" i="12"/>
  <c r="V391" i="12"/>
  <c r="W391" i="12" s="1"/>
  <c r="T395" i="12"/>
  <c r="V397" i="12"/>
  <c r="Y413" i="12"/>
  <c r="W417" i="12"/>
  <c r="U429" i="12"/>
  <c r="T429" i="12"/>
  <c r="Y476" i="12"/>
  <c r="V498" i="12"/>
  <c r="W498" i="12" s="1"/>
  <c r="V505" i="12"/>
  <c r="W505" i="12" s="1"/>
  <c r="T505" i="12"/>
  <c r="U505" i="12" s="1"/>
  <c r="T507" i="12"/>
  <c r="V521" i="12"/>
  <c r="W521" i="12"/>
  <c r="U525" i="12"/>
  <c r="T527" i="12"/>
  <c r="V574" i="12"/>
  <c r="X578" i="12"/>
  <c r="Y578" i="12"/>
  <c r="V578" i="12"/>
  <c r="V580" i="12"/>
  <c r="U581" i="12"/>
  <c r="U594" i="12"/>
  <c r="T594" i="12"/>
  <c r="X658" i="12"/>
  <c r="Y658" i="12"/>
  <c r="T662" i="12"/>
  <c r="W662" i="12"/>
  <c r="W671" i="12"/>
  <c r="T671" i="12"/>
  <c r="W703" i="12"/>
  <c r="V703" i="12"/>
  <c r="W795" i="12"/>
  <c r="V795" i="12"/>
  <c r="Y804" i="12"/>
  <c r="X804" i="12"/>
  <c r="U832" i="12"/>
  <c r="T832" i="12"/>
  <c r="Y840" i="12"/>
  <c r="X840" i="12"/>
  <c r="X241" i="12"/>
  <c r="Y241" i="12"/>
  <c r="V249" i="12"/>
  <c r="W249" i="12" s="1"/>
  <c r="T249" i="12"/>
  <c r="U249" i="12" s="1"/>
  <c r="U535" i="12"/>
  <c r="T535" i="12"/>
  <c r="X568" i="12"/>
  <c r="Y568" i="12"/>
  <c r="X608" i="12"/>
  <c r="Y608" i="12" s="1"/>
  <c r="X686" i="12"/>
  <c r="Y686" i="12"/>
  <c r="W986" i="12"/>
  <c r="T986" i="12"/>
  <c r="X56" i="12"/>
  <c r="V61" i="12"/>
  <c r="X62" i="12"/>
  <c r="Y62" i="12" s="1"/>
  <c r="X74" i="12"/>
  <c r="Y74" i="12" s="1"/>
  <c r="Y83" i="12"/>
  <c r="V131" i="12"/>
  <c r="W131" i="12" s="1"/>
  <c r="W219" i="12"/>
  <c r="V219" i="12"/>
  <c r="X221" i="12"/>
  <c r="Y221" i="12" s="1"/>
  <c r="V221" i="12"/>
  <c r="W221" i="12" s="1"/>
  <c r="X229" i="12"/>
  <c r="V229" i="12"/>
  <c r="U287" i="12"/>
  <c r="X290" i="12"/>
  <c r="V351" i="12"/>
  <c r="W351" i="12" s="1"/>
  <c r="W486" i="12"/>
  <c r="V486" i="12"/>
  <c r="W709" i="12"/>
  <c r="V709" i="12"/>
  <c r="W960" i="12"/>
  <c r="V960" i="12"/>
  <c r="X12" i="12"/>
  <c r="Y12" i="12" s="1"/>
  <c r="X21" i="12"/>
  <c r="Y29" i="12"/>
  <c r="V31" i="12"/>
  <c r="V33" i="12"/>
  <c r="W33" i="12" s="1"/>
  <c r="Y37" i="12"/>
  <c r="Y47" i="12"/>
  <c r="W49" i="12"/>
  <c r="W51" i="12"/>
  <c r="Y59" i="12"/>
  <c r="T65" i="12"/>
  <c r="U65" i="12" s="1"/>
  <c r="V75" i="12"/>
  <c r="V77" i="12"/>
  <c r="W79" i="12"/>
  <c r="U85" i="12"/>
  <c r="X87" i="12"/>
  <c r="Y87" i="12" s="1"/>
  <c r="V89" i="12"/>
  <c r="W89" i="12" s="1"/>
  <c r="V95" i="12"/>
  <c r="V97" i="12"/>
  <c r="W103" i="12"/>
  <c r="Y110" i="12"/>
  <c r="X117" i="12"/>
  <c r="Y117" i="12" s="1"/>
  <c r="V135" i="12"/>
  <c r="X143" i="12"/>
  <c r="Y143" i="12" s="1"/>
  <c r="X149" i="12"/>
  <c r="Y149" i="12" s="1"/>
  <c r="X150" i="12"/>
  <c r="Y150" i="12" s="1"/>
  <c r="X152" i="12"/>
  <c r="Y152" i="12" s="1"/>
  <c r="T153" i="12"/>
  <c r="T155" i="12"/>
  <c r="X158" i="12"/>
  <c r="Y158" i="12" s="1"/>
  <c r="X163" i="12"/>
  <c r="Y163" i="12" s="1"/>
  <c r="X167" i="12"/>
  <c r="X177" i="12"/>
  <c r="T181" i="12"/>
  <c r="X187" i="12"/>
  <c r="Y187" i="12"/>
  <c r="X189" i="12"/>
  <c r="X194" i="12"/>
  <c r="Y194" i="12" s="1"/>
  <c r="U199" i="12"/>
  <c r="X211" i="12"/>
  <c r="V211" i="12"/>
  <c r="X217" i="12"/>
  <c r="Y217" i="12"/>
  <c r="V231" i="12"/>
  <c r="W231" i="12" s="1"/>
  <c r="X235" i="12"/>
  <c r="Y235" i="12"/>
  <c r="V241" i="12"/>
  <c r="X248" i="12"/>
  <c r="Y248" i="12" s="1"/>
  <c r="V280" i="12"/>
  <c r="W280" i="12"/>
  <c r="V283" i="12"/>
  <c r="W283" i="12" s="1"/>
  <c r="X295" i="12"/>
  <c r="V295" i="12"/>
  <c r="V299" i="12"/>
  <c r="Y319" i="12"/>
  <c r="X329" i="12"/>
  <c r="Y329" i="12" s="1"/>
  <c r="Y351" i="12"/>
  <c r="V355" i="12"/>
  <c r="W355" i="12" s="1"/>
  <c r="Y361" i="12"/>
  <c r="X389" i="12"/>
  <c r="Y389" i="12" s="1"/>
  <c r="V389" i="12"/>
  <c r="W389" i="12" s="1"/>
  <c r="W409" i="12"/>
  <c r="V409" i="12"/>
  <c r="X425" i="12"/>
  <c r="X426" i="12"/>
  <c r="Y426" i="12"/>
  <c r="W429" i="12"/>
  <c r="V449" i="12"/>
  <c r="W449" i="12" s="1"/>
  <c r="X463" i="12"/>
  <c r="Y463" i="12"/>
  <c r="V485" i="12"/>
  <c r="W485" i="12"/>
  <c r="T485" i="12"/>
  <c r="X486" i="12"/>
  <c r="Y486" i="12"/>
  <c r="X504" i="12"/>
  <c r="V533" i="12"/>
  <c r="W533" i="12"/>
  <c r="X540" i="12"/>
  <c r="Y540" i="12" s="1"/>
  <c r="U545" i="12"/>
  <c r="W584" i="12"/>
  <c r="V584" i="12"/>
  <c r="X587" i="12"/>
  <c r="V587" i="12"/>
  <c r="Y587" i="12"/>
  <c r="W642" i="12"/>
  <c r="X735" i="12"/>
  <c r="Y759" i="12"/>
  <c r="V759" i="12"/>
  <c r="Y765" i="12"/>
  <c r="V765" i="12"/>
  <c r="Y820" i="12"/>
  <c r="X820" i="12"/>
  <c r="V842" i="12"/>
  <c r="W842" i="12"/>
  <c r="X343" i="12"/>
  <c r="Y343" i="12"/>
  <c r="Y569" i="12"/>
  <c r="X569" i="12"/>
  <c r="X589" i="12"/>
  <c r="Y589" i="12"/>
  <c r="X239" i="12"/>
  <c r="V239" i="12"/>
  <c r="V281" i="12"/>
  <c r="T281" i="12"/>
  <c r="V470" i="12"/>
  <c r="W470" i="12"/>
  <c r="W504" i="12"/>
  <c r="V504" i="12"/>
  <c r="Y710" i="12"/>
  <c r="X710" i="12"/>
  <c r="W719" i="12"/>
  <c r="T719" i="12"/>
  <c r="Y900" i="12"/>
  <c r="V900" i="12"/>
  <c r="U984" i="12"/>
  <c r="T984" i="12"/>
  <c r="X112" i="12"/>
  <c r="Y121" i="12"/>
  <c r="Y132" i="12"/>
  <c r="X147" i="12"/>
  <c r="Y147" i="12"/>
  <c r="Y171" i="12"/>
  <c r="Y276" i="12"/>
  <c r="X289" i="12"/>
  <c r="Y289" i="12"/>
  <c r="T297" i="12"/>
  <c r="X310" i="12"/>
  <c r="W315" i="12"/>
  <c r="V315" i="12"/>
  <c r="V319" i="12"/>
  <c r="W319" i="12" s="1"/>
  <c r="W363" i="12"/>
  <c r="X367" i="12"/>
  <c r="Y367" i="12"/>
  <c r="V385" i="12"/>
  <c r="W385" i="12" s="1"/>
  <c r="X401" i="12"/>
  <c r="Y401" i="12" s="1"/>
  <c r="Y425" i="12"/>
  <c r="V425" i="12"/>
  <c r="X427" i="12"/>
  <c r="U467" i="12"/>
  <c r="T467" i="12"/>
  <c r="T513" i="12"/>
  <c r="U513" i="12" s="1"/>
  <c r="X522" i="12"/>
  <c r="X661" i="12"/>
  <c r="Y661" i="12"/>
  <c r="U666" i="12"/>
  <c r="T666" i="12"/>
  <c r="V830" i="12"/>
  <c r="T830" i="12"/>
  <c r="U864" i="12"/>
  <c r="T994" i="12"/>
  <c r="U994" i="12"/>
  <c r="X995" i="12"/>
  <c r="Y995" i="12"/>
  <c r="U1000" i="12"/>
  <c r="T1000" i="12"/>
  <c r="X9" i="12"/>
  <c r="Y9" i="12" s="1"/>
  <c r="X10" i="12"/>
  <c r="Y10" i="12" s="1"/>
  <c r="X14" i="12"/>
  <c r="X18" i="12"/>
  <c r="Y18" i="12" s="1"/>
  <c r="X23" i="12"/>
  <c r="X27" i="12"/>
  <c r="T59" i="12"/>
  <c r="Y61" i="12"/>
  <c r="Y73" i="12"/>
  <c r="V83" i="12"/>
  <c r="Y93" i="12"/>
  <c r="X103" i="12"/>
  <c r="Y103" i="12" s="1"/>
  <c r="X104" i="12"/>
  <c r="Y104" i="12" s="1"/>
  <c r="V109" i="12"/>
  <c r="X115" i="12"/>
  <c r="Y115" i="12" s="1"/>
  <c r="X119" i="12"/>
  <c r="Y119" i="12" s="1"/>
  <c r="V121" i="12"/>
  <c r="V123" i="12"/>
  <c r="W123" i="12" s="1"/>
  <c r="X126" i="12"/>
  <c r="Y126" i="12" s="1"/>
  <c r="X146" i="12"/>
  <c r="Y146" i="12" s="1"/>
  <c r="X164" i="12"/>
  <c r="Y164" i="12" s="1"/>
  <c r="X169" i="12"/>
  <c r="Y169" i="12"/>
  <c r="V171" i="12"/>
  <c r="V173" i="12"/>
  <c r="W173" i="12" s="1"/>
  <c r="X176" i="12"/>
  <c r="T193" i="12"/>
  <c r="T197" i="12"/>
  <c r="X201" i="12"/>
  <c r="T209" i="12"/>
  <c r="U209" i="12" s="1"/>
  <c r="X218" i="12"/>
  <c r="V227" i="12"/>
  <c r="W227" i="12" s="1"/>
  <c r="T227" i="12"/>
  <c r="U227" i="12" s="1"/>
  <c r="T229" i="12"/>
  <c r="X236" i="12"/>
  <c r="Y236" i="12" s="1"/>
  <c r="T267" i="12"/>
  <c r="X274" i="12"/>
  <c r="X280" i="12"/>
  <c r="Y280" i="12" s="1"/>
  <c r="X287" i="12"/>
  <c r="V287" i="12"/>
  <c r="W287" i="12" s="1"/>
  <c r="X323" i="12"/>
  <c r="Y323" i="12"/>
  <c r="T345" i="12"/>
  <c r="W347" i="12"/>
  <c r="V359" i="12"/>
  <c r="T365" i="12"/>
  <c r="V367" i="12"/>
  <c r="X373" i="12"/>
  <c r="V375" i="12"/>
  <c r="W375" i="12" s="1"/>
  <c r="X381" i="12"/>
  <c r="Y381" i="12" s="1"/>
  <c r="V383" i="12"/>
  <c r="W383" i="12" s="1"/>
  <c r="T387" i="12"/>
  <c r="U387" i="12" s="1"/>
  <c r="T419" i="12"/>
  <c r="T423" i="12"/>
  <c r="Y424" i="12"/>
  <c r="X424" i="12"/>
  <c r="W427" i="12"/>
  <c r="T443" i="12"/>
  <c r="Y446" i="12"/>
  <c r="W462" i="12"/>
  <c r="V462" i="12"/>
  <c r="V531" i="12"/>
  <c r="W531" i="12"/>
  <c r="W536" i="12"/>
  <c r="Y550" i="12"/>
  <c r="X550" i="12"/>
  <c r="X586" i="12"/>
  <c r="Y586" i="12"/>
  <c r="W684" i="12"/>
  <c r="T684" i="12"/>
  <c r="U688" i="12"/>
  <c r="T688" i="12"/>
  <c r="Y718" i="12"/>
  <c r="X718" i="12"/>
  <c r="T720" i="12"/>
  <c r="U724" i="12"/>
  <c r="T724" i="12"/>
  <c r="T763" i="12"/>
  <c r="U763" i="12"/>
  <c r="X54" i="12"/>
  <c r="Y54" i="12" s="1"/>
  <c r="X57" i="12"/>
  <c r="Y57" i="12" s="1"/>
  <c r="X58" i="12"/>
  <c r="X63" i="12"/>
  <c r="Y63" i="12" s="1"/>
  <c r="X64" i="12"/>
  <c r="X71" i="12"/>
  <c r="X100" i="12"/>
  <c r="X161" i="12"/>
  <c r="X165" i="12"/>
  <c r="X183" i="12"/>
  <c r="X185" i="12"/>
  <c r="X219" i="12"/>
  <c r="X223" i="12"/>
  <c r="X237" i="12"/>
  <c r="V248" i="12"/>
  <c r="W248" i="12" s="1"/>
  <c r="X251" i="12"/>
  <c r="Y251" i="12" s="1"/>
  <c r="T257" i="12"/>
  <c r="T258" i="12"/>
  <c r="U258" i="12" s="1"/>
  <c r="Y301" i="12"/>
  <c r="Y305" i="12"/>
  <c r="X315" i="12"/>
  <c r="Y325" i="12"/>
  <c r="X336" i="12"/>
  <c r="X340" i="12"/>
  <c r="X355" i="12"/>
  <c r="Y355" i="12" s="1"/>
  <c r="X403" i="12"/>
  <c r="Y403" i="12" s="1"/>
  <c r="T431" i="12"/>
  <c r="V435" i="12"/>
  <c r="T487" i="12"/>
  <c r="V489" i="12"/>
  <c r="W489" i="12" s="1"/>
  <c r="U509" i="12"/>
  <c r="V513" i="12"/>
  <c r="W513" i="12" s="1"/>
  <c r="X520" i="12"/>
  <c r="X570" i="12"/>
  <c r="Y570" i="12"/>
  <c r="U574" i="12"/>
  <c r="X576" i="12"/>
  <c r="X580" i="12"/>
  <c r="Y580" i="12"/>
  <c r="V598" i="12"/>
  <c r="W598" i="12" s="1"/>
  <c r="X600" i="12"/>
  <c r="Y600" i="12" s="1"/>
  <c r="U610" i="12"/>
  <c r="T610" i="12"/>
  <c r="U618" i="12"/>
  <c r="T618" i="12"/>
  <c r="X638" i="12"/>
  <c r="V638" i="12"/>
  <c r="Y638" i="12"/>
  <c r="X640" i="12"/>
  <c r="Y640" i="12"/>
  <c r="X662" i="12"/>
  <c r="Y662" i="12"/>
  <c r="T664" i="12"/>
  <c r="W685" i="12"/>
  <c r="V685" i="12"/>
  <c r="Y705" i="12"/>
  <c r="V705" i="12"/>
  <c r="T707" i="12"/>
  <c r="Y711" i="12"/>
  <c r="V711" i="12"/>
  <c r="X711" i="12"/>
  <c r="W723" i="12"/>
  <c r="V723" i="12"/>
  <c r="W773" i="12"/>
  <c r="T773" i="12"/>
  <c r="V773" i="12"/>
  <c r="W808" i="12"/>
  <c r="V808" i="12"/>
  <c r="V967" i="12"/>
  <c r="W967" i="12"/>
  <c r="W990" i="12"/>
  <c r="T990" i="12"/>
  <c r="X232" i="12"/>
  <c r="Y232" i="12" s="1"/>
  <c r="X238" i="12"/>
  <c r="Y238" i="12" s="1"/>
  <c r="T273" i="12"/>
  <c r="U273" i="12" s="1"/>
  <c r="X288" i="12"/>
  <c r="X292" i="12"/>
  <c r="X294" i="12"/>
  <c r="Y294" i="12" s="1"/>
  <c r="X298" i="12"/>
  <c r="Y298" i="12" s="1"/>
  <c r="X312" i="12"/>
  <c r="Y312" i="12" s="1"/>
  <c r="X316" i="12"/>
  <c r="X318" i="12"/>
  <c r="X322" i="12"/>
  <c r="T337" i="12"/>
  <c r="T349" i="12"/>
  <c r="U349" i="12" s="1"/>
  <c r="X350" i="12"/>
  <c r="X358" i="12"/>
  <c r="Y358" i="12" s="1"/>
  <c r="X366" i="12"/>
  <c r="X370" i="12"/>
  <c r="X374" i="12"/>
  <c r="X394" i="12"/>
  <c r="Y394" i="12" s="1"/>
  <c r="X399" i="12"/>
  <c r="Y399" i="12" s="1"/>
  <c r="X400" i="12"/>
  <c r="Y400" i="12" s="1"/>
  <c r="X429" i="12"/>
  <c r="X439" i="12"/>
  <c r="Y439" i="12" s="1"/>
  <c r="X441" i="12"/>
  <c r="Y441" i="12" s="1"/>
  <c r="X447" i="12"/>
  <c r="X449" i="12"/>
  <c r="Y449" i="12" s="1"/>
  <c r="X456" i="12"/>
  <c r="Y456" i="12" s="1"/>
  <c r="V461" i="12"/>
  <c r="W461" i="12"/>
  <c r="X462" i="12"/>
  <c r="X484" i="12"/>
  <c r="T517" i="12"/>
  <c r="U517" i="12" s="1"/>
  <c r="X530" i="12"/>
  <c r="X604" i="12"/>
  <c r="Y604" i="12" s="1"/>
  <c r="U614" i="12"/>
  <c r="T614" i="12"/>
  <c r="U622" i="12"/>
  <c r="T622" i="12"/>
  <c r="X642" i="12"/>
  <c r="Y642" i="12"/>
  <c r="X650" i="12"/>
  <c r="Y650" i="12"/>
  <c r="V650" i="12"/>
  <c r="V668" i="12"/>
  <c r="W668" i="12" s="1"/>
  <c r="Y682" i="12"/>
  <c r="X682" i="12"/>
  <c r="Y714" i="12"/>
  <c r="X714" i="12"/>
  <c r="Y719" i="12"/>
  <c r="X719" i="12"/>
  <c r="T731" i="12"/>
  <c r="U731" i="12" s="1"/>
  <c r="X806" i="12"/>
  <c r="Y806" i="12"/>
  <c r="U897" i="12"/>
  <c r="T897" i="12"/>
  <c r="V899" i="12"/>
  <c r="W899" i="12" s="1"/>
  <c r="X899" i="12"/>
  <c r="X181" i="12"/>
  <c r="X193" i="12"/>
  <c r="Y193" i="12" s="1"/>
  <c r="X199" i="12"/>
  <c r="Y199" i="12" s="1"/>
  <c r="X205" i="12"/>
  <c r="Y205" i="12" s="1"/>
  <c r="X215" i="12"/>
  <c r="X242" i="12"/>
  <c r="Y242" i="12" s="1"/>
  <c r="X244" i="12"/>
  <c r="Y244" i="12" s="1"/>
  <c r="V264" i="12"/>
  <c r="W264" i="12" s="1"/>
  <c r="V265" i="12"/>
  <c r="W265" i="12" s="1"/>
  <c r="X266" i="12"/>
  <c r="Y266" i="12" s="1"/>
  <c r="X333" i="12"/>
  <c r="X337" i="12"/>
  <c r="X341" i="12"/>
  <c r="Y341" i="12" s="1"/>
  <c r="X342" i="12"/>
  <c r="X346" i="12"/>
  <c r="X349" i="12"/>
  <c r="Y349" i="12" s="1"/>
  <c r="X352" i="12"/>
  <c r="X362" i="12"/>
  <c r="Y362" i="12" s="1"/>
  <c r="X372" i="12"/>
  <c r="X416" i="12"/>
  <c r="X417" i="12"/>
  <c r="X435" i="12"/>
  <c r="X437" i="12"/>
  <c r="Y437" i="12" s="1"/>
  <c r="X438" i="12"/>
  <c r="Y438" i="12" s="1"/>
  <c r="X448" i="12"/>
  <c r="Y448" i="12" s="1"/>
  <c r="X453" i="12"/>
  <c r="Y453" i="12" s="1"/>
  <c r="T465" i="12"/>
  <c r="U465" i="12" s="1"/>
  <c r="Y466" i="12"/>
  <c r="V473" i="12"/>
  <c r="T477" i="12"/>
  <c r="T491" i="12"/>
  <c r="U491" i="12" s="1"/>
  <c r="V492" i="12"/>
  <c r="V517" i="12"/>
  <c r="Y534" i="12"/>
  <c r="X534" i="12"/>
  <c r="V549" i="12"/>
  <c r="W549" i="12" s="1"/>
  <c r="U551" i="12"/>
  <c r="T551" i="12"/>
  <c r="V552" i="12"/>
  <c r="X567" i="12"/>
  <c r="U646" i="12"/>
  <c r="U680" i="12"/>
  <c r="T680" i="12"/>
  <c r="W681" i="12"/>
  <c r="V681" i="12"/>
  <c r="Y687" i="12"/>
  <c r="X687" i="12"/>
  <c r="U691" i="12"/>
  <c r="T691" i="12"/>
  <c r="W937" i="12"/>
  <c r="T944" i="12"/>
  <c r="W944" i="12"/>
  <c r="T954" i="12"/>
  <c r="W954" i="12"/>
  <c r="V954" i="12"/>
  <c r="X654" i="12"/>
  <c r="Y654" i="12"/>
  <c r="Y679" i="12"/>
  <c r="V679" i="12"/>
  <c r="W687" i="12"/>
  <c r="V687" i="12"/>
  <c r="U712" i="12"/>
  <c r="T712" i="12"/>
  <c r="W713" i="12"/>
  <c r="V713" i="12"/>
  <c r="W767" i="12"/>
  <c r="T767" i="12"/>
  <c r="V767" i="12"/>
  <c r="X805" i="12"/>
  <c r="Y805" i="12"/>
  <c r="V864" i="12"/>
  <c r="W864" i="12"/>
  <c r="X871" i="12"/>
  <c r="Y871" i="12"/>
  <c r="T960" i="12"/>
  <c r="W961" i="12"/>
  <c r="V961" i="12"/>
  <c r="Y967" i="12"/>
  <c r="X967" i="12"/>
  <c r="X981" i="12"/>
  <c r="Y981" i="12"/>
  <c r="W988" i="12"/>
  <c r="T988" i="12"/>
  <c r="X391" i="12"/>
  <c r="Y391" i="12" s="1"/>
  <c r="X405" i="12"/>
  <c r="X413" i="12"/>
  <c r="X428" i="12"/>
  <c r="X431" i="12"/>
  <c r="X468" i="12"/>
  <c r="V481" i="12"/>
  <c r="V495" i="12"/>
  <c r="V501" i="12"/>
  <c r="V529" i="12"/>
  <c r="X536" i="12"/>
  <c r="V545" i="12"/>
  <c r="W545" i="12" s="1"/>
  <c r="X552" i="12"/>
  <c r="V559" i="12"/>
  <c r="W559" i="12" s="1"/>
  <c r="Y565" i="12"/>
  <c r="W676" i="12"/>
  <c r="T676" i="12"/>
  <c r="X677" i="12"/>
  <c r="X679" i="12"/>
  <c r="Y683" i="12"/>
  <c r="X683" i="12"/>
  <c r="U695" i="12"/>
  <c r="T695" i="12"/>
  <c r="V715" i="12"/>
  <c r="T715" i="12"/>
  <c r="U715" i="12" s="1"/>
  <c r="Y723" i="12"/>
  <c r="X723" i="12"/>
  <c r="T755" i="12"/>
  <c r="T757" i="12"/>
  <c r="Y758" i="12"/>
  <c r="X758" i="12"/>
  <c r="X773" i="12"/>
  <c r="T822" i="12"/>
  <c r="W822" i="12"/>
  <c r="Y868" i="12"/>
  <c r="U872" i="12"/>
  <c r="T872" i="12"/>
  <c r="U960" i="12"/>
  <c r="X977" i="12"/>
  <c r="Y977" i="12"/>
  <c r="T982" i="12"/>
  <c r="U982" i="12"/>
  <c r="V455" i="12"/>
  <c r="W455" i="12" s="1"/>
  <c r="V497" i="12"/>
  <c r="X590" i="12"/>
  <c r="Y590" i="12" s="1"/>
  <c r="V590" i="12"/>
  <c r="W590" i="12" s="1"/>
  <c r="X636" i="12"/>
  <c r="Y636" i="12"/>
  <c r="W708" i="12"/>
  <c r="T708" i="12"/>
  <c r="W721" i="12"/>
  <c r="W727" i="12"/>
  <c r="V727" i="12"/>
  <c r="W749" i="12"/>
  <c r="V749" i="12"/>
  <c r="T749" i="12"/>
  <c r="U769" i="12"/>
  <c r="W771" i="12"/>
  <c r="T771" i="12"/>
  <c r="V771" i="12"/>
  <c r="T811" i="12"/>
  <c r="U811" i="12" s="1"/>
  <c r="X812" i="12"/>
  <c r="Y812" i="12" s="1"/>
  <c r="V846" i="12"/>
  <c r="W846" i="12"/>
  <c r="U870" i="12"/>
  <c r="T870" i="12"/>
  <c r="V874" i="12"/>
  <c r="W874" i="12" s="1"/>
  <c r="T890" i="12"/>
  <c r="X584" i="12"/>
  <c r="X605" i="12"/>
  <c r="X609" i="12"/>
  <c r="Y609" i="12" s="1"/>
  <c r="X630" i="12"/>
  <c r="Y630" i="12" s="1"/>
  <c r="X634" i="12"/>
  <c r="Y644" i="12"/>
  <c r="V689" i="12"/>
  <c r="X693" i="12"/>
  <c r="X694" i="12"/>
  <c r="X729" i="12"/>
  <c r="X730" i="12"/>
  <c r="X739" i="12"/>
  <c r="X740" i="12"/>
  <c r="X741" i="12"/>
  <c r="W761" i="12"/>
  <c r="V761" i="12"/>
  <c r="T775" i="12"/>
  <c r="V787" i="12"/>
  <c r="T806" i="12"/>
  <c r="Y819" i="12"/>
  <c r="X819" i="12"/>
  <c r="Y822" i="12"/>
  <c r="Y830" i="12"/>
  <c r="X830" i="12"/>
  <c r="U852" i="12"/>
  <c r="T852" i="12"/>
  <c r="Y856" i="12"/>
  <c r="V860" i="12"/>
  <c r="W860" i="12" s="1"/>
  <c r="Y860" i="12"/>
  <c r="Y929" i="12"/>
  <c r="V929" i="12"/>
  <c r="V937" i="12"/>
  <c r="X947" i="12"/>
  <c r="V951" i="12"/>
  <c r="W951" i="12" s="1"/>
  <c r="T978" i="12"/>
  <c r="T996" i="12"/>
  <c r="V1017" i="12"/>
  <c r="W1017" i="12" s="1"/>
  <c r="X594" i="12"/>
  <c r="X628" i="12"/>
  <c r="Y628" i="12" s="1"/>
  <c r="X632" i="12"/>
  <c r="Y632" i="12" s="1"/>
  <c r="X660" i="12"/>
  <c r="X667" i="12"/>
  <c r="Y667" i="12" s="1"/>
  <c r="T692" i="12"/>
  <c r="V693" i="12"/>
  <c r="T728" i="12"/>
  <c r="V729" i="12"/>
  <c r="V748" i="12"/>
  <c r="W751" i="12"/>
  <c r="V751" i="12"/>
  <c r="W759" i="12"/>
  <c r="T759" i="12"/>
  <c r="W775" i="12"/>
  <c r="V775" i="12"/>
  <c r="X776" i="12"/>
  <c r="W806" i="12"/>
  <c r="V806" i="12"/>
  <c r="Y826" i="12"/>
  <c r="X826" i="12"/>
  <c r="W832" i="12"/>
  <c r="V836" i="12"/>
  <c r="Y836" i="12"/>
  <c r="X847" i="12"/>
  <c r="Y847" i="12" s="1"/>
  <c r="Y867" i="12"/>
  <c r="X867" i="12"/>
  <c r="V878" i="12"/>
  <c r="Y878" i="12"/>
  <c r="X878" i="12"/>
  <c r="X886" i="12"/>
  <c r="Y886" i="12" s="1"/>
  <c r="T887" i="12"/>
  <c r="U923" i="12"/>
  <c r="T938" i="12"/>
  <c r="U939" i="12"/>
  <c r="V950" i="12"/>
  <c r="W950" i="12" s="1"/>
  <c r="U956" i="12"/>
  <c r="T956" i="12"/>
  <c r="U962" i="12"/>
  <c r="T962" i="12"/>
  <c r="U968" i="12"/>
  <c r="T968" i="12"/>
  <c r="Y1013" i="12"/>
  <c r="X1013" i="12"/>
  <c r="X1017" i="12"/>
  <c r="Y1017" i="12" s="1"/>
  <c r="X681" i="12"/>
  <c r="X713" i="12"/>
  <c r="X717" i="12"/>
  <c r="Y721" i="12"/>
  <c r="W725" i="12"/>
  <c r="W763" i="12"/>
  <c r="V763" i="12"/>
  <c r="W785" i="12"/>
  <c r="X803" i="12"/>
  <c r="U809" i="12"/>
  <c r="T809" i="12"/>
  <c r="U816" i="12"/>
  <c r="T816" i="12"/>
  <c r="T862" i="12"/>
  <c r="W862" i="12"/>
  <c r="W866" i="12"/>
  <c r="T881" i="12"/>
  <c r="U881" i="12" s="1"/>
  <c r="X925" i="12"/>
  <c r="Y925" i="12" s="1"/>
  <c r="Y983" i="12"/>
  <c r="X983" i="12"/>
  <c r="Y1011" i="12"/>
  <c r="X1011" i="12"/>
  <c r="X1019" i="12"/>
  <c r="Y1019" i="12" s="1"/>
  <c r="X606" i="12"/>
  <c r="Y606" i="12" s="1"/>
  <c r="X610" i="12"/>
  <c r="X614" i="12"/>
  <c r="X618" i="12"/>
  <c r="X622" i="12"/>
  <c r="X666" i="12"/>
  <c r="X685" i="12"/>
  <c r="X721" i="12"/>
  <c r="U753" i="12"/>
  <c r="T753" i="12"/>
  <c r="X768" i="12"/>
  <c r="Y770" i="12"/>
  <c r="X770" i="12"/>
  <c r="X771" i="12"/>
  <c r="X802" i="12"/>
  <c r="Y802" i="12" s="1"/>
  <c r="W820" i="12"/>
  <c r="T820" i="12"/>
  <c r="V848" i="12"/>
  <c r="W848" i="12" s="1"/>
  <c r="Y848" i="12"/>
  <c r="X848" i="12"/>
  <c r="W858" i="12"/>
  <c r="X862" i="12"/>
  <c r="T868" i="12"/>
  <c r="W868" i="12"/>
  <c r="T874" i="12"/>
  <c r="U874" i="12" s="1"/>
  <c r="W923" i="12"/>
  <c r="X943" i="12"/>
  <c r="Y943" i="12" s="1"/>
  <c r="W947" i="12"/>
  <c r="V947" i="12"/>
  <c r="T952" i="12"/>
  <c r="T980" i="12"/>
  <c r="T998" i="12"/>
  <c r="V999" i="12"/>
  <c r="W764" i="12"/>
  <c r="X765" i="12"/>
  <c r="W776" i="12"/>
  <c r="X777" i="12"/>
  <c r="X779" i="12"/>
  <c r="V782" i="12"/>
  <c r="X787" i="12"/>
  <c r="X851" i="12"/>
  <c r="X869" i="12"/>
  <c r="X879" i="12"/>
  <c r="X880" i="12"/>
  <c r="V883" i="12"/>
  <c r="W883" i="12" s="1"/>
  <c r="X884" i="12"/>
  <c r="Y884" i="12" s="1"/>
  <c r="X900" i="12"/>
  <c r="T925" i="12"/>
  <c r="U925" i="12" s="1"/>
  <c r="X955" i="12"/>
  <c r="Y955" i="12" s="1"/>
  <c r="V770" i="12"/>
  <c r="X788" i="12"/>
  <c r="X792" i="12"/>
  <c r="Y792" i="12" s="1"/>
  <c r="T805" i="12"/>
  <c r="U805" i="12" s="1"/>
  <c r="T829" i="12"/>
  <c r="X922" i="12"/>
  <c r="Y922" i="12" s="1"/>
  <c r="Y927" i="12"/>
  <c r="X938" i="12"/>
  <c r="X961" i="12"/>
  <c r="X761" i="12"/>
  <c r="X763" i="12"/>
  <c r="X775" i="12"/>
  <c r="T813" i="12"/>
  <c r="U813" i="12" s="1"/>
  <c r="W852" i="12"/>
  <c r="T924" i="12"/>
  <c r="X1009" i="12"/>
  <c r="T1010" i="12"/>
  <c r="T1012" i="12"/>
  <c r="T1014" i="12"/>
  <c r="T1016" i="12"/>
  <c r="T1018" i="12"/>
  <c r="W814" i="12"/>
  <c r="T845" i="12"/>
  <c r="X873" i="12"/>
  <c r="X916" i="12"/>
  <c r="Y916" i="12" s="1"/>
  <c r="T931" i="12"/>
  <c r="X933" i="12"/>
  <c r="Y82" i="12"/>
  <c r="Y102" i="12"/>
  <c r="Y454" i="12"/>
  <c r="Y204" i="12"/>
  <c r="Y166" i="12"/>
  <c r="X178" i="12"/>
  <c r="X184" i="12"/>
  <c r="Y184" i="12" s="1"/>
  <c r="X196" i="12"/>
  <c r="X210" i="12"/>
  <c r="W212" i="12"/>
  <c r="V212" i="12"/>
  <c r="Y220" i="12"/>
  <c r="T224" i="12"/>
  <c r="U224" i="12" s="1"/>
  <c r="T242" i="12"/>
  <c r="U242" i="12" s="1"/>
  <c r="Y268" i="12"/>
  <c r="X268" i="12"/>
  <c r="V276" i="12"/>
  <c r="W276" i="12"/>
  <c r="T290" i="12"/>
  <c r="U290" i="12"/>
  <c r="W313" i="12"/>
  <c r="V313" i="12"/>
  <c r="X328" i="12"/>
  <c r="T338" i="12"/>
  <c r="U338" i="12" s="1"/>
  <c r="V353" i="12"/>
  <c r="W353" i="12" s="1"/>
  <c r="X390" i="12"/>
  <c r="Y390" i="12" s="1"/>
  <c r="Y434" i="12"/>
  <c r="X436" i="12"/>
  <c r="Y436" i="12" s="1"/>
  <c r="V490" i="12"/>
  <c r="W490" i="12" s="1"/>
  <c r="W512" i="12"/>
  <c r="V512" i="12"/>
  <c r="U518" i="12"/>
  <c r="T518" i="12"/>
  <c r="T567" i="12"/>
  <c r="U567" i="12"/>
  <c r="T568" i="12"/>
  <c r="W568" i="12"/>
  <c r="V568" i="12"/>
  <c r="W583" i="12"/>
  <c r="V583" i="12"/>
  <c r="Y635" i="12"/>
  <c r="X635" i="12"/>
  <c r="W640" i="12"/>
  <c r="V640" i="12"/>
  <c r="T640" i="12"/>
  <c r="Y676" i="12"/>
  <c r="X676" i="12"/>
  <c r="U685" i="12"/>
  <c r="T685" i="12"/>
  <c r="V686" i="12"/>
  <c r="W686" i="12"/>
  <c r="U690" i="12"/>
  <c r="T690" i="12"/>
  <c r="Y708" i="12"/>
  <c r="X708" i="12"/>
  <c r="T721" i="12"/>
  <c r="U721" i="12" s="1"/>
  <c r="V722" i="12"/>
  <c r="W722" i="12"/>
  <c r="U726" i="12"/>
  <c r="T726" i="12"/>
  <c r="U752" i="12"/>
  <c r="T752" i="12"/>
  <c r="Y760" i="12"/>
  <c r="X760" i="12"/>
  <c r="T3" i="12"/>
  <c r="Y8" i="12"/>
  <c r="V12" i="12"/>
  <c r="W12" i="12" s="1"/>
  <c r="X16" i="12"/>
  <c r="V18" i="12"/>
  <c r="W18" i="12" s="1"/>
  <c r="T24" i="12"/>
  <c r="U24" i="12" s="1"/>
  <c r="T30" i="12"/>
  <c r="U30" i="12" s="1"/>
  <c r="Y32" i="12"/>
  <c r="V36" i="12"/>
  <c r="W36" i="12" s="1"/>
  <c r="X40" i="12"/>
  <c r="U44" i="12"/>
  <c r="T44" i="12"/>
  <c r="T50" i="12"/>
  <c r="U50" i="12" s="1"/>
  <c r="Y52" i="12"/>
  <c r="Y58" i="12"/>
  <c r="Y64" i="12"/>
  <c r="U68" i="12"/>
  <c r="T68" i="12"/>
  <c r="Y70" i="12"/>
  <c r="X76" i="12"/>
  <c r="Y76" i="12" s="1"/>
  <c r="V78" i="12"/>
  <c r="W78" i="12" s="1"/>
  <c r="X82" i="12"/>
  <c r="V84" i="12"/>
  <c r="W84" i="12" s="1"/>
  <c r="Y88" i="12"/>
  <c r="W92" i="12"/>
  <c r="V92" i="12"/>
  <c r="T98" i="12"/>
  <c r="U98" i="12" s="1"/>
  <c r="Y100" i="12"/>
  <c r="V104" i="12"/>
  <c r="W104" i="12" s="1"/>
  <c r="X108" i="12"/>
  <c r="U112" i="12"/>
  <c r="T112" i="12"/>
  <c r="X116" i="12"/>
  <c r="U120" i="12"/>
  <c r="T120" i="12"/>
  <c r="Y122" i="12"/>
  <c r="T126" i="12"/>
  <c r="U126" i="12" s="1"/>
  <c r="X130" i="12"/>
  <c r="Y130" i="12" s="1"/>
  <c r="T134" i="12"/>
  <c r="U134" i="12" s="1"/>
  <c r="Y136" i="12"/>
  <c r="U140" i="12"/>
  <c r="T140" i="12"/>
  <c r="X144" i="12"/>
  <c r="X156" i="12"/>
  <c r="V158" i="12"/>
  <c r="W158" i="12" s="1"/>
  <c r="V164" i="12"/>
  <c r="W164" i="12" s="1"/>
  <c r="U170" i="12"/>
  <c r="T170" i="12"/>
  <c r="Y172" i="12"/>
  <c r="U176" i="12"/>
  <c r="T176" i="12"/>
  <c r="T182" i="12"/>
  <c r="U182" i="12" s="1"/>
  <c r="X190" i="12"/>
  <c r="V192" i="12"/>
  <c r="W192" i="12" s="1"/>
  <c r="U200" i="12"/>
  <c r="T200" i="12"/>
  <c r="Y202" i="12"/>
  <c r="V206" i="12"/>
  <c r="W206" i="12" s="1"/>
  <c r="X216" i="12"/>
  <c r="W218" i="12"/>
  <c r="V218" i="12"/>
  <c r="X222" i="12"/>
  <c r="V224" i="12"/>
  <c r="W224" i="12" s="1"/>
  <c r="X228" i="12"/>
  <c r="Y228" i="12" s="1"/>
  <c r="V230" i="12"/>
  <c r="W230" i="12" s="1"/>
  <c r="Y234" i="12"/>
  <c r="X240" i="12"/>
  <c r="Y240" i="12" s="1"/>
  <c r="V242" i="12"/>
  <c r="W242" i="12" s="1"/>
  <c r="Y250" i="12"/>
  <c r="Y252" i="12"/>
  <c r="X252" i="12"/>
  <c r="X253" i="12"/>
  <c r="Y253" i="12" s="1"/>
  <c r="T256" i="12"/>
  <c r="U256" i="12" s="1"/>
  <c r="T260" i="12"/>
  <c r="U260" i="12" s="1"/>
  <c r="V272" i="12"/>
  <c r="W272" i="12"/>
  <c r="V275" i="12"/>
  <c r="W275" i="12" s="1"/>
  <c r="V279" i="12"/>
  <c r="W279" i="12" s="1"/>
  <c r="T279" i="12"/>
  <c r="U279" i="12" s="1"/>
  <c r="W290" i="12"/>
  <c r="V290" i="12"/>
  <c r="W301" i="12"/>
  <c r="V301" i="12"/>
  <c r="T302" i="12"/>
  <c r="U302" i="12"/>
  <c r="W314" i="12"/>
  <c r="V314" i="12"/>
  <c r="W325" i="12"/>
  <c r="V325" i="12"/>
  <c r="T326" i="12"/>
  <c r="U326" i="12"/>
  <c r="X332" i="12"/>
  <c r="Y336" i="12"/>
  <c r="V338" i="12"/>
  <c r="W338" i="12" s="1"/>
  <c r="T342" i="12"/>
  <c r="U342" i="12"/>
  <c r="W357" i="12"/>
  <c r="V357" i="12"/>
  <c r="T358" i="12"/>
  <c r="U358" i="12" s="1"/>
  <c r="W370" i="12"/>
  <c r="V370" i="12"/>
  <c r="Y388" i="12"/>
  <c r="W408" i="12"/>
  <c r="V408" i="12"/>
  <c r="Y414" i="12"/>
  <c r="X414" i="12"/>
  <c r="W430" i="12"/>
  <c r="V430" i="12"/>
  <c r="U432" i="12"/>
  <c r="T432" i="12"/>
  <c r="T444" i="12"/>
  <c r="U444" i="12" s="1"/>
  <c r="V456" i="12"/>
  <c r="W456" i="12" s="1"/>
  <c r="Y477" i="12"/>
  <c r="X477" i="12"/>
  <c r="V479" i="12"/>
  <c r="U480" i="12"/>
  <c r="T480" i="12"/>
  <c r="X489" i="12"/>
  <c r="Y489" i="12" s="1"/>
  <c r="T554" i="12"/>
  <c r="U554" i="12" s="1"/>
  <c r="W567" i="12"/>
  <c r="V567" i="12"/>
  <c r="T621" i="12"/>
  <c r="U621" i="12"/>
  <c r="T625" i="12"/>
  <c r="U625" i="12"/>
  <c r="W639" i="12"/>
  <c r="V639" i="12"/>
  <c r="Y680" i="12"/>
  <c r="X680" i="12"/>
  <c r="U689" i="12"/>
  <c r="T689" i="12"/>
  <c r="V690" i="12"/>
  <c r="W690" i="12"/>
  <c r="U694" i="12"/>
  <c r="T694" i="12"/>
  <c r="Y712" i="12"/>
  <c r="X712" i="12"/>
  <c r="Y716" i="12"/>
  <c r="X716" i="12"/>
  <c r="T725" i="12"/>
  <c r="U725" i="12" s="1"/>
  <c r="V726" i="12"/>
  <c r="W726" i="12"/>
  <c r="T730" i="12"/>
  <c r="U730" i="12" s="1"/>
  <c r="Q1022" i="12"/>
  <c r="V8" i="12"/>
  <c r="W8" i="12" s="1"/>
  <c r="U16" i="12"/>
  <c r="T16" i="12"/>
  <c r="W32" i="12"/>
  <c r="V32" i="12"/>
  <c r="U40" i="12"/>
  <c r="T40" i="12"/>
  <c r="V52" i="12"/>
  <c r="W52" i="12" s="1"/>
  <c r="W58" i="12"/>
  <c r="V58" i="12"/>
  <c r="W64" i="12"/>
  <c r="V64" i="12"/>
  <c r="V70" i="12"/>
  <c r="W70" i="12" s="1"/>
  <c r="T76" i="12"/>
  <c r="U76" i="12" s="1"/>
  <c r="T82" i="12"/>
  <c r="U82" i="12" s="1"/>
  <c r="W88" i="12"/>
  <c r="V88" i="12"/>
  <c r="U108" i="12"/>
  <c r="T108" i="12"/>
  <c r="T130" i="12"/>
  <c r="U130" i="12" s="1"/>
  <c r="W136" i="12"/>
  <c r="V136" i="12"/>
  <c r="V184" i="12"/>
  <c r="W184" i="12" s="1"/>
  <c r="T190" i="12"/>
  <c r="U190" i="12" s="1"/>
  <c r="U216" i="12"/>
  <c r="T216" i="12"/>
  <c r="T228" i="12"/>
  <c r="U228" i="12" s="1"/>
  <c r="W234" i="12"/>
  <c r="V234" i="12"/>
  <c r="Y262" i="12"/>
  <c r="X262" i="12"/>
  <c r="V282" i="12"/>
  <c r="W282" i="12"/>
  <c r="T310" i="12"/>
  <c r="U310" i="12"/>
  <c r="T334" i="12"/>
  <c r="U334" i="12"/>
  <c r="W346" i="12"/>
  <c r="V346" i="12"/>
  <c r="Y360" i="12"/>
  <c r="U420" i="12"/>
  <c r="T420" i="12"/>
  <c r="T438" i="12"/>
  <c r="U438" i="12" s="1"/>
  <c r="V448" i="12"/>
  <c r="W448" i="12" s="1"/>
  <c r="V460" i="12"/>
  <c r="W460" i="12" s="1"/>
  <c r="U522" i="12"/>
  <c r="T522" i="12"/>
  <c r="U532" i="12"/>
  <c r="T532" i="12"/>
  <c r="U534" i="12"/>
  <c r="T534" i="12"/>
  <c r="Y843" i="12"/>
  <c r="X843" i="12"/>
  <c r="T22" i="12"/>
  <c r="U22" i="12" s="1"/>
  <c r="T48" i="12"/>
  <c r="U48" i="12" s="1"/>
  <c r="U66" i="12"/>
  <c r="T66" i="12"/>
  <c r="V82" i="12"/>
  <c r="W82" i="12" s="1"/>
  <c r="T96" i="12"/>
  <c r="U96" i="12" s="1"/>
  <c r="T102" i="12"/>
  <c r="U102" i="12" s="1"/>
  <c r="V130" i="12"/>
  <c r="W130" i="12" s="1"/>
  <c r="T162" i="12"/>
  <c r="U162" i="12" s="1"/>
  <c r="U180" i="12"/>
  <c r="T180" i="12"/>
  <c r="W190" i="12"/>
  <c r="V190" i="12"/>
  <c r="W216" i="12"/>
  <c r="V216" i="12"/>
  <c r="V240" i="12"/>
  <c r="W240" i="12" s="1"/>
  <c r="Y246" i="12"/>
  <c r="X246" i="12"/>
  <c r="T298" i="12"/>
  <c r="U298" i="12" s="1"/>
  <c r="W310" i="12"/>
  <c r="V310" i="12"/>
  <c r="T322" i="12"/>
  <c r="U322" i="12"/>
  <c r="W334" i="12"/>
  <c r="V334" i="12"/>
  <c r="T354" i="12"/>
  <c r="U354" i="12"/>
  <c r="T378" i="12"/>
  <c r="U378" i="12"/>
  <c r="V402" i="12"/>
  <c r="W402" i="12" s="1"/>
  <c r="T506" i="12"/>
  <c r="U506" i="12" s="1"/>
  <c r="Y531" i="12"/>
  <c r="X531" i="12"/>
  <c r="V746" i="12"/>
  <c r="W746" i="12"/>
  <c r="Y756" i="12"/>
  <c r="X756" i="12"/>
  <c r="W827" i="12"/>
  <c r="V827" i="12"/>
  <c r="T838" i="12"/>
  <c r="W838" i="12"/>
  <c r="V838" i="12"/>
  <c r="S1022" i="12"/>
  <c r="W34" i="12"/>
  <c r="V34" i="12"/>
  <c r="V48" i="12"/>
  <c r="W48" i="12" s="1"/>
  <c r="T54" i="12"/>
  <c r="U54" i="12" s="1"/>
  <c r="W66" i="12"/>
  <c r="V66" i="12"/>
  <c r="W90" i="12"/>
  <c r="V90" i="12"/>
  <c r="X94" i="12"/>
  <c r="Y94" i="12" s="1"/>
  <c r="V102" i="12"/>
  <c r="W102" i="12" s="1"/>
  <c r="X106" i="12"/>
  <c r="X114" i="12"/>
  <c r="V124" i="12"/>
  <c r="W124" i="12" s="1"/>
  <c r="X128" i="12"/>
  <c r="U132" i="12"/>
  <c r="T132" i="12"/>
  <c r="X142" i="12"/>
  <c r="Y142" i="12" s="1"/>
  <c r="T152" i="12"/>
  <c r="U152" i="12" s="1"/>
  <c r="X160" i="12"/>
  <c r="Y160" i="12" s="1"/>
  <c r="V162" i="12"/>
  <c r="W162" i="12" s="1"/>
  <c r="V168" i="12"/>
  <c r="W168" i="12" s="1"/>
  <c r="W180" i="12"/>
  <c r="V180" i="12"/>
  <c r="T236" i="12"/>
  <c r="U236" i="12" s="1"/>
  <c r="V269" i="12"/>
  <c r="W269" i="12" s="1"/>
  <c r="T269" i="12"/>
  <c r="U269" i="12" s="1"/>
  <c r="V285" i="12"/>
  <c r="W285" i="12" s="1"/>
  <c r="W309" i="12"/>
  <c r="V309" i="12"/>
  <c r="W354" i="12"/>
  <c r="V354" i="12"/>
  <c r="T366" i="12"/>
  <c r="U366" i="12"/>
  <c r="V392" i="12"/>
  <c r="W392" i="12" s="1"/>
  <c r="U414" i="12"/>
  <c r="T414" i="12"/>
  <c r="Y420" i="12"/>
  <c r="X420" i="12"/>
  <c r="V436" i="12"/>
  <c r="W436" i="12" s="1"/>
  <c r="V459" i="12"/>
  <c r="W459" i="12"/>
  <c r="T459" i="12"/>
  <c r="U459" i="12" s="1"/>
  <c r="T583" i="12"/>
  <c r="U583" i="12"/>
  <c r="V718" i="12"/>
  <c r="W718" i="12"/>
  <c r="U722" i="12"/>
  <c r="T722" i="12"/>
  <c r="Y744" i="12"/>
  <c r="X744" i="12"/>
  <c r="Y746" i="12"/>
  <c r="X746" i="12"/>
  <c r="U762" i="12"/>
  <c r="T762" i="12"/>
  <c r="V772" i="12"/>
  <c r="W772" i="12"/>
  <c r="T808" i="12"/>
  <c r="U808" i="12" s="1"/>
  <c r="U810" i="12"/>
  <c r="T810" i="12"/>
  <c r="Y827" i="12"/>
  <c r="X827" i="12"/>
  <c r="T837" i="12"/>
  <c r="U837" i="12"/>
  <c r="V857" i="12"/>
  <c r="W857" i="12" s="1"/>
  <c r="T12" i="12"/>
  <c r="U12" i="12" s="1"/>
  <c r="Y14" i="12"/>
  <c r="T36" i="12"/>
  <c r="U36" i="12" s="1"/>
  <c r="W42" i="12"/>
  <c r="V42" i="12"/>
  <c r="V54" i="12"/>
  <c r="W54" i="12" s="1"/>
  <c r="V60" i="12"/>
  <c r="W60" i="12" s="1"/>
  <c r="V72" i="12"/>
  <c r="W72" i="12" s="1"/>
  <c r="T78" i="12"/>
  <c r="U78" i="12" s="1"/>
  <c r="Y80" i="12"/>
  <c r="T84" i="12"/>
  <c r="U84" i="12" s="1"/>
  <c r="U92" i="12"/>
  <c r="T92" i="12"/>
  <c r="T104" i="12"/>
  <c r="U104" i="12" s="1"/>
  <c r="W110" i="12"/>
  <c r="V110" i="12"/>
  <c r="W118" i="12"/>
  <c r="V118" i="12"/>
  <c r="W132" i="12"/>
  <c r="V132" i="12"/>
  <c r="V146" i="12"/>
  <c r="W146" i="12" s="1"/>
  <c r="V152" i="12"/>
  <c r="W152" i="12" s="1"/>
  <c r="T158" i="12"/>
  <c r="U158" i="12" s="1"/>
  <c r="U192" i="12"/>
  <c r="T192" i="12"/>
  <c r="X505" i="12"/>
  <c r="Y505" i="12" s="1"/>
  <c r="X28" i="12"/>
  <c r="Y28" i="12" s="1"/>
  <c r="X34" i="12"/>
  <c r="W44" i="12"/>
  <c r="V44" i="12"/>
  <c r="X48" i="12"/>
  <c r="Y48" i="12" s="1"/>
  <c r="T62" i="12"/>
  <c r="U62" i="12" s="1"/>
  <c r="X66" i="12"/>
  <c r="X96" i="12"/>
  <c r="Y96" i="12" s="1"/>
  <c r="W120" i="12"/>
  <c r="V120" i="12"/>
  <c r="V134" i="12"/>
  <c r="W134" i="12" s="1"/>
  <c r="X162" i="12"/>
  <c r="Y162" i="12" s="1"/>
  <c r="X168" i="12"/>
  <c r="Y168" i="12" s="1"/>
  <c r="X174" i="12"/>
  <c r="W182" i="12"/>
  <c r="V182" i="12"/>
  <c r="T232" i="12"/>
  <c r="U232" i="12" s="1"/>
  <c r="T238" i="12"/>
  <c r="U238" i="12" s="1"/>
  <c r="T244" i="12"/>
  <c r="U244" i="12" s="1"/>
  <c r="V256" i="12"/>
  <c r="W256" i="12" s="1"/>
  <c r="V260" i="12"/>
  <c r="W260" i="12" s="1"/>
  <c r="Y272" i="12"/>
  <c r="X272" i="12"/>
  <c r="V273" i="12"/>
  <c r="V278" i="12"/>
  <c r="W278" i="12"/>
  <c r="T285" i="12"/>
  <c r="U285" i="12" s="1"/>
  <c r="X296" i="12"/>
  <c r="Y300" i="12"/>
  <c r="W302" i="12"/>
  <c r="V302" i="12"/>
  <c r="T309" i="12"/>
  <c r="U309" i="12" s="1"/>
  <c r="X320" i="12"/>
  <c r="Y324" i="12"/>
  <c r="W326" i="12"/>
  <c r="V326" i="12"/>
  <c r="T330" i="12"/>
  <c r="U330" i="12"/>
  <c r="W342" i="12"/>
  <c r="V342" i="12"/>
  <c r="Y356" i="12"/>
  <c r="V358" i="12"/>
  <c r="W358" i="12" s="1"/>
  <c r="W369" i="12"/>
  <c r="V369" i="12"/>
  <c r="T382" i="12"/>
  <c r="U382" i="12" s="1"/>
  <c r="T384" i="12"/>
  <c r="U384" i="12" s="1"/>
  <c r="T396" i="12"/>
  <c r="U396" i="12" s="1"/>
  <c r="U410" i="12"/>
  <c r="T410" i="12"/>
  <c r="W424" i="12"/>
  <c r="V424" i="12"/>
  <c r="Y430" i="12"/>
  <c r="X430" i="12"/>
  <c r="V444" i="12"/>
  <c r="W444" i="12" s="1"/>
  <c r="X454" i="12"/>
  <c r="V469" i="12"/>
  <c r="W469" i="12"/>
  <c r="T469" i="12"/>
  <c r="Y479" i="12"/>
  <c r="X479" i="12"/>
  <c r="W480" i="12"/>
  <c r="V480" i="12"/>
  <c r="U496" i="12"/>
  <c r="T496" i="12"/>
  <c r="T544" i="12"/>
  <c r="U544" i="12" s="1"/>
  <c r="V554" i="12"/>
  <c r="W554" i="12" s="1"/>
  <c r="U560" i="12"/>
  <c r="T560" i="12"/>
  <c r="T565" i="12"/>
  <c r="U565" i="12" s="1"/>
  <c r="W616" i="12"/>
  <c r="V616" i="12"/>
  <c r="T616" i="12"/>
  <c r="W620" i="12"/>
  <c r="V620" i="12"/>
  <c r="T620" i="12"/>
  <c r="Y684" i="12"/>
  <c r="X684" i="12"/>
  <c r="U693" i="12"/>
  <c r="T693" i="12"/>
  <c r="V694" i="12"/>
  <c r="W694" i="12"/>
  <c r="T698" i="12"/>
  <c r="U698" i="12" s="1"/>
  <c r="U156" i="12"/>
  <c r="T156" i="12"/>
  <c r="V202" i="12"/>
  <c r="W202" i="12" s="1"/>
  <c r="V246" i="12"/>
  <c r="W246" i="12"/>
  <c r="Y304" i="12"/>
  <c r="Y450" i="12"/>
  <c r="X450" i="12"/>
  <c r="V595" i="12"/>
  <c r="W595" i="12" s="1"/>
  <c r="W40" i="12"/>
  <c r="V40" i="12"/>
  <c r="T138" i="12"/>
  <c r="U138" i="12" s="1"/>
  <c r="W144" i="12"/>
  <c r="V144" i="12"/>
  <c r="T204" i="12"/>
  <c r="U204" i="12" s="1"/>
  <c r="V228" i="12"/>
  <c r="W228" i="12" s="1"/>
  <c r="V250" i="12"/>
  <c r="W250" i="12" s="1"/>
  <c r="T392" i="12"/>
  <c r="U392" i="12" s="1"/>
  <c r="Y521" i="12"/>
  <c r="X521" i="12"/>
  <c r="X591" i="12"/>
  <c r="Y591" i="12" s="1"/>
  <c r="V591" i="12"/>
  <c r="W591" i="12" s="1"/>
  <c r="W10" i="12"/>
  <c r="V10" i="12"/>
  <c r="U42" i="12"/>
  <c r="T42" i="12"/>
  <c r="X46" i="12"/>
  <c r="V96" i="12"/>
  <c r="W96" i="12" s="1"/>
  <c r="W204" i="12"/>
  <c r="V204" i="12"/>
  <c r="U212" i="12"/>
  <c r="T212" i="12"/>
  <c r="T276" i="12"/>
  <c r="U276" i="12"/>
  <c r="V349" i="12"/>
  <c r="W349" i="12" s="1"/>
  <c r="Y376" i="12"/>
  <c r="Y402" i="12"/>
  <c r="V457" i="12"/>
  <c r="T457" i="12"/>
  <c r="W457" i="12"/>
  <c r="V506" i="12"/>
  <c r="W506" i="12" s="1"/>
  <c r="U512" i="12"/>
  <c r="T512" i="12"/>
  <c r="X563" i="12"/>
  <c r="Y563" i="12" s="1"/>
  <c r="U717" i="12"/>
  <c r="T717" i="12"/>
  <c r="V30" i="12"/>
  <c r="W30" i="12" s="1"/>
  <c r="V50" i="12"/>
  <c r="W50" i="12" s="1"/>
  <c r="W68" i="12"/>
  <c r="V68" i="12"/>
  <c r="T74" i="12"/>
  <c r="U74" i="12" s="1"/>
  <c r="U86" i="12"/>
  <c r="T86" i="12"/>
  <c r="X90" i="12"/>
  <c r="V98" i="12"/>
  <c r="W98" i="12" s="1"/>
  <c r="X102" i="12"/>
  <c r="W112" i="12"/>
  <c r="V112" i="12"/>
  <c r="X124" i="12"/>
  <c r="Y124" i="12" s="1"/>
  <c r="V126" i="12"/>
  <c r="W126" i="12" s="1"/>
  <c r="X138" i="12"/>
  <c r="Y138" i="12" s="1"/>
  <c r="W140" i="12"/>
  <c r="V140" i="12"/>
  <c r="U148" i="12"/>
  <c r="T148" i="12"/>
  <c r="U154" i="12"/>
  <c r="T154" i="12"/>
  <c r="V170" i="12"/>
  <c r="W170" i="12" s="1"/>
  <c r="W176" i="12"/>
  <c r="V176" i="12"/>
  <c r="X180" i="12"/>
  <c r="U188" i="12"/>
  <c r="T188" i="12"/>
  <c r="U194" i="12"/>
  <c r="T194" i="12"/>
  <c r="W200" i="12"/>
  <c r="V200" i="12"/>
  <c r="X204" i="12"/>
  <c r="T208" i="12"/>
  <c r="U208" i="12" s="1"/>
  <c r="U214" i="12"/>
  <c r="T214" i="12"/>
  <c r="U14" i="12"/>
  <c r="T14" i="12"/>
  <c r="T20" i="12"/>
  <c r="U20" i="12" s="1"/>
  <c r="Y22" i="12"/>
  <c r="T26" i="12"/>
  <c r="U26" i="12" s="1"/>
  <c r="T38" i="12"/>
  <c r="U38" i="12" s="1"/>
  <c r="U46" i="12"/>
  <c r="T46" i="12"/>
  <c r="W56" i="12"/>
  <c r="V56" i="12"/>
  <c r="V62" i="12"/>
  <c r="W62" i="12" s="1"/>
  <c r="V74" i="12"/>
  <c r="W74" i="12" s="1"/>
  <c r="U80" i="12"/>
  <c r="T80" i="12"/>
  <c r="W86" i="12"/>
  <c r="V86" i="12"/>
  <c r="T94" i="12"/>
  <c r="U94" i="12" s="1"/>
  <c r="U106" i="12"/>
  <c r="T106" i="12"/>
  <c r="U114" i="12"/>
  <c r="T114" i="12"/>
  <c r="U128" i="12"/>
  <c r="T128" i="12"/>
  <c r="T142" i="12"/>
  <c r="U142" i="12" s="1"/>
  <c r="W148" i="12"/>
  <c r="V148" i="12"/>
  <c r="W154" i="12"/>
  <c r="V154" i="12"/>
  <c r="T160" i="12"/>
  <c r="U160" i="12" s="1"/>
  <c r="U166" i="12"/>
  <c r="T166" i="12"/>
  <c r="V188" i="12"/>
  <c r="W188" i="12" s="1"/>
  <c r="V194" i="12"/>
  <c r="W194" i="12" s="1"/>
  <c r="V208" i="12"/>
  <c r="W208" i="12" s="1"/>
  <c r="W214" i="12"/>
  <c r="V214" i="12"/>
  <c r="U220" i="12"/>
  <c r="T220" i="12"/>
  <c r="T226" i="12"/>
  <c r="U226" i="12" s="1"/>
  <c r="V232" i="12"/>
  <c r="W232" i="12" s="1"/>
  <c r="V238" i="12"/>
  <c r="W238" i="12" s="1"/>
  <c r="V244" i="12"/>
  <c r="W244" i="12" s="1"/>
  <c r="X256" i="12"/>
  <c r="Y256" i="12" s="1"/>
  <c r="Y258" i="12"/>
  <c r="V259" i="12"/>
  <c r="W259" i="12" s="1"/>
  <c r="V263" i="12"/>
  <c r="W263" i="12" s="1"/>
  <c r="T263" i="12"/>
  <c r="U263" i="12" s="1"/>
  <c r="W273" i="12"/>
  <c r="Y278" i="12"/>
  <c r="X278" i="12"/>
  <c r="X284" i="12"/>
  <c r="W293" i="12"/>
  <c r="V293" i="12"/>
  <c r="T294" i="12"/>
  <c r="U294" i="12"/>
  <c r="T313" i="12"/>
  <c r="W317" i="12"/>
  <c r="V317" i="12"/>
  <c r="T318" i="12"/>
  <c r="U318" i="12"/>
  <c r="V330" i="12"/>
  <c r="W330" i="12" s="1"/>
  <c r="V341" i="12"/>
  <c r="W341" i="12" s="1"/>
  <c r="X348" i="12"/>
  <c r="T353" i="12"/>
  <c r="U353" i="12" s="1"/>
  <c r="X364" i="12"/>
  <c r="Y364" i="12" s="1"/>
  <c r="Y368" i="12"/>
  <c r="W373" i="12"/>
  <c r="V373" i="12"/>
  <c r="T374" i="12"/>
  <c r="U374" i="12"/>
  <c r="V382" i="12"/>
  <c r="W382" i="12" s="1"/>
  <c r="W384" i="12"/>
  <c r="V384" i="12"/>
  <c r="V396" i="12"/>
  <c r="W396" i="12" s="1"/>
  <c r="U398" i="12"/>
  <c r="T398" i="12"/>
  <c r="W410" i="12"/>
  <c r="V410" i="12"/>
  <c r="U426" i="12"/>
  <c r="T426" i="12"/>
  <c r="X442" i="12"/>
  <c r="U450" i="12"/>
  <c r="T450" i="12"/>
  <c r="X469" i="12"/>
  <c r="Y469" i="12"/>
  <c r="W542" i="12"/>
  <c r="V542" i="12"/>
  <c r="Y543" i="12"/>
  <c r="X543" i="12"/>
  <c r="V544" i="12"/>
  <c r="W544" i="12" s="1"/>
  <c r="X553" i="12"/>
  <c r="Y553" i="12" s="1"/>
  <c r="W592" i="12"/>
  <c r="V592" i="12"/>
  <c r="T592" i="12"/>
  <c r="V596" i="12"/>
  <c r="W596" i="12" s="1"/>
  <c r="T596" i="12"/>
  <c r="U596" i="12" s="1"/>
  <c r="W600" i="12"/>
  <c r="V600" i="12"/>
  <c r="T600" i="12"/>
  <c r="U600" i="12" s="1"/>
  <c r="T657" i="12"/>
  <c r="U657" i="12" s="1"/>
  <c r="U665" i="12"/>
  <c r="T665" i="12"/>
  <c r="T670" i="12"/>
  <c r="U670" i="12" s="1"/>
  <c r="Y688" i="12"/>
  <c r="X688" i="12"/>
  <c r="V100" i="12"/>
  <c r="W100" i="12" s="1"/>
  <c r="U116" i="12"/>
  <c r="T116" i="12"/>
  <c r="V122" i="12"/>
  <c r="W122" i="12" s="1"/>
  <c r="U144" i="12"/>
  <c r="T144" i="12"/>
  <c r="W150" i="12"/>
  <c r="V150" i="12"/>
  <c r="W172" i="12"/>
  <c r="V172" i="12"/>
  <c r="W178" i="12"/>
  <c r="V178" i="12"/>
  <c r="W196" i="12"/>
  <c r="V196" i="12"/>
  <c r="W210" i="12"/>
  <c r="V210" i="12"/>
  <c r="U222" i="12"/>
  <c r="T222" i="12"/>
  <c r="T240" i="12"/>
  <c r="U240" i="12" s="1"/>
  <c r="T250" i="12"/>
  <c r="U250" i="12" s="1"/>
  <c r="V266" i="12"/>
  <c r="W266" i="12" s="1"/>
  <c r="T270" i="12"/>
  <c r="U270" i="12"/>
  <c r="T286" i="12"/>
  <c r="U286" i="12"/>
  <c r="V306" i="12"/>
  <c r="W306" i="12" s="1"/>
  <c r="W333" i="12"/>
  <c r="V333" i="12"/>
  <c r="T350" i="12"/>
  <c r="U350" i="12"/>
  <c r="V362" i="12"/>
  <c r="W362" i="12" s="1"/>
  <c r="V404" i="12"/>
  <c r="W404" i="12" s="1"/>
  <c r="X541" i="12"/>
  <c r="Y541" i="12" s="1"/>
  <c r="X573" i="12"/>
  <c r="Y573" i="12"/>
  <c r="Y611" i="12"/>
  <c r="X611" i="12"/>
  <c r="Y833" i="12"/>
  <c r="X833" i="12"/>
  <c r="X863" i="12"/>
  <c r="Y863" i="12" s="1"/>
  <c r="R1022" i="12"/>
  <c r="T10" i="12"/>
  <c r="U10" i="12" s="1"/>
  <c r="W16" i="12"/>
  <c r="V16" i="12"/>
  <c r="T28" i="12"/>
  <c r="U28" i="12" s="1"/>
  <c r="U34" i="12"/>
  <c r="T34" i="12"/>
  <c r="V76" i="12"/>
  <c r="W76" i="12" s="1"/>
  <c r="U90" i="12"/>
  <c r="T90" i="12"/>
  <c r="W108" i="12"/>
  <c r="V108" i="12"/>
  <c r="W116" i="12"/>
  <c r="V116" i="12"/>
  <c r="T124" i="12"/>
  <c r="U124" i="12" s="1"/>
  <c r="W156" i="12"/>
  <c r="V156" i="12"/>
  <c r="T168" i="12"/>
  <c r="U168" i="12" s="1"/>
  <c r="U174" i="12"/>
  <c r="T174" i="12"/>
  <c r="W222" i="12"/>
  <c r="V222" i="12"/>
  <c r="T254" i="12"/>
  <c r="U254" i="12"/>
  <c r="W286" i="12"/>
  <c r="V286" i="12"/>
  <c r="W297" i="12"/>
  <c r="V297" i="12"/>
  <c r="W321" i="12"/>
  <c r="V321" i="12"/>
  <c r="W350" i="12"/>
  <c r="V350" i="12"/>
  <c r="W377" i="12"/>
  <c r="V377" i="12"/>
  <c r="T390" i="12"/>
  <c r="U390" i="12" s="1"/>
  <c r="X404" i="12"/>
  <c r="Y404" i="12" s="1"/>
  <c r="W420" i="12"/>
  <c r="V420" i="12"/>
  <c r="T436" i="12"/>
  <c r="U436" i="12" s="1"/>
  <c r="W522" i="12"/>
  <c r="V522" i="12"/>
  <c r="W532" i="12"/>
  <c r="V532" i="12"/>
  <c r="T774" i="12"/>
  <c r="U774" i="12" s="1"/>
  <c r="T857" i="12"/>
  <c r="U857" i="12" s="1"/>
  <c r="X20" i="12"/>
  <c r="Y20" i="12" s="1"/>
  <c r="V22" i="12"/>
  <c r="W22" i="12" s="1"/>
  <c r="X26" i="12"/>
  <c r="Y26" i="12" s="1"/>
  <c r="V28" i="12"/>
  <c r="W28" i="12" s="1"/>
  <c r="X38" i="12"/>
  <c r="Y38" i="12" s="1"/>
  <c r="T60" i="12"/>
  <c r="U60" i="12" s="1"/>
  <c r="T72" i="12"/>
  <c r="U72" i="12" s="1"/>
  <c r="U110" i="12"/>
  <c r="T110" i="12"/>
  <c r="U118" i="12"/>
  <c r="T118" i="12"/>
  <c r="V138" i="12"/>
  <c r="W138" i="12" s="1"/>
  <c r="U146" i="12"/>
  <c r="T146" i="12"/>
  <c r="W174" i="12"/>
  <c r="V174" i="12"/>
  <c r="U186" i="12"/>
  <c r="T186" i="12"/>
  <c r="U198" i="12"/>
  <c r="T198" i="12"/>
  <c r="X226" i="12"/>
  <c r="Y226" i="12" s="1"/>
  <c r="V298" i="12"/>
  <c r="W298" i="12" s="1"/>
  <c r="V322" i="12"/>
  <c r="W322" i="12" s="1"/>
  <c r="W365" i="12"/>
  <c r="V365" i="12"/>
  <c r="W378" i="12"/>
  <c r="V378" i="12"/>
  <c r="V390" i="12"/>
  <c r="W390" i="12" s="1"/>
  <c r="T18" i="12"/>
  <c r="U18" i="12" s="1"/>
  <c r="T164" i="12"/>
  <c r="U164" i="12" s="1"/>
  <c r="W186" i="12"/>
  <c r="V186" i="12"/>
  <c r="W198" i="12"/>
  <c r="V198" i="12"/>
  <c r="T206" i="12"/>
  <c r="U206" i="12" s="1"/>
  <c r="U218" i="12"/>
  <c r="T218" i="12"/>
  <c r="T230" i="12"/>
  <c r="U230" i="12" s="1"/>
  <c r="W236" i="12"/>
  <c r="V236" i="12"/>
  <c r="V253" i="12"/>
  <c r="W253" i="12" s="1"/>
  <c r="T253" i="12"/>
  <c r="U253" i="12" s="1"/>
  <c r="T272" i="12"/>
  <c r="U272" i="12"/>
  <c r="Y282" i="12"/>
  <c r="W289" i="12"/>
  <c r="V289" i="12"/>
  <c r="Y308" i="12"/>
  <c r="T314" i="12"/>
  <c r="U314" i="12"/>
  <c r="T333" i="12"/>
  <c r="W337" i="12"/>
  <c r="V337" i="12"/>
  <c r="X344" i="12"/>
  <c r="Y344" i="12" s="1"/>
  <c r="X360" i="12"/>
  <c r="W366" i="12"/>
  <c r="V366" i="12"/>
  <c r="T370" i="12"/>
  <c r="U370" i="12"/>
  <c r="W414" i="12"/>
  <c r="V414" i="12"/>
  <c r="U416" i="12"/>
  <c r="T416" i="12"/>
  <c r="U430" i="12"/>
  <c r="T430" i="12"/>
  <c r="W442" i="12"/>
  <c r="V442" i="12"/>
  <c r="T645" i="12"/>
  <c r="U645" i="12"/>
  <c r="W24" i="12"/>
  <c r="V24" i="12"/>
  <c r="U56" i="12"/>
  <c r="T56" i="12"/>
  <c r="P1022" i="12"/>
  <c r="T8" i="12"/>
  <c r="U8" i="12" s="1"/>
  <c r="W14" i="12"/>
  <c r="V14" i="12"/>
  <c r="V20" i="12"/>
  <c r="W20" i="12" s="1"/>
  <c r="V26" i="12"/>
  <c r="W26" i="12" s="1"/>
  <c r="U32" i="12"/>
  <c r="T32" i="12"/>
  <c r="V38" i="12"/>
  <c r="W38" i="12" s="1"/>
  <c r="W46" i="12"/>
  <c r="V46" i="12"/>
  <c r="T52" i="12"/>
  <c r="U52" i="12" s="1"/>
  <c r="U58" i="12"/>
  <c r="T58" i="12"/>
  <c r="U64" i="12"/>
  <c r="T64" i="12"/>
  <c r="T70" i="12"/>
  <c r="U70" i="12" s="1"/>
  <c r="W80" i="12"/>
  <c r="V80" i="12"/>
  <c r="U88" i="12"/>
  <c r="T88" i="12"/>
  <c r="W94" i="12"/>
  <c r="V94" i="12"/>
  <c r="T100" i="12"/>
  <c r="U100" i="12" s="1"/>
  <c r="W106" i="12"/>
  <c r="V106" i="12"/>
  <c r="W114" i="12"/>
  <c r="V114" i="12"/>
  <c r="T122" i="12"/>
  <c r="U122" i="12" s="1"/>
  <c r="W128" i="12"/>
  <c r="V128" i="12"/>
  <c r="U136" i="12"/>
  <c r="T136" i="12"/>
  <c r="V142" i="12"/>
  <c r="W142" i="12" s="1"/>
  <c r="U150" i="12"/>
  <c r="T150" i="12"/>
  <c r="V160" i="12"/>
  <c r="W160" i="12" s="1"/>
  <c r="W166" i="12"/>
  <c r="V166" i="12"/>
  <c r="U172" i="12"/>
  <c r="T172" i="12"/>
  <c r="U178" i="12"/>
  <c r="T178" i="12"/>
  <c r="U184" i="12"/>
  <c r="T184" i="12"/>
  <c r="U196" i="12"/>
  <c r="T196" i="12"/>
  <c r="T202" i="12"/>
  <c r="U202" i="12" s="1"/>
  <c r="U210" i="12"/>
  <c r="T210" i="12"/>
  <c r="W220" i="12"/>
  <c r="V220" i="12"/>
  <c r="V226" i="12"/>
  <c r="W226" i="12" s="1"/>
  <c r="T234" i="12"/>
  <c r="U234" i="12" s="1"/>
  <c r="V247" i="12"/>
  <c r="W247" i="12" s="1"/>
  <c r="T247" i="12"/>
  <c r="U247" i="12" s="1"/>
  <c r="V257" i="12"/>
  <c r="X259" i="12"/>
  <c r="Y259" i="12" s="1"/>
  <c r="V262" i="12"/>
  <c r="W262" i="12"/>
  <c r="T266" i="12"/>
  <c r="U266" i="12" s="1"/>
  <c r="X281" i="12"/>
  <c r="T282" i="12"/>
  <c r="U282" i="12" s="1"/>
  <c r="V294" i="12"/>
  <c r="W294" i="12" s="1"/>
  <c r="W305" i="12"/>
  <c r="V305" i="12"/>
  <c r="T306" i="12"/>
  <c r="U306" i="12" s="1"/>
  <c r="W318" i="12"/>
  <c r="V318" i="12"/>
  <c r="V329" i="12"/>
  <c r="W329" i="12" s="1"/>
  <c r="Y340" i="12"/>
  <c r="W345" i="12"/>
  <c r="V345" i="12"/>
  <c r="T346" i="12"/>
  <c r="U346" i="12"/>
  <c r="W361" i="12"/>
  <c r="V361" i="12"/>
  <c r="T362" i="12"/>
  <c r="U362" i="12"/>
  <c r="Y372" i="12"/>
  <c r="W374" i="12"/>
  <c r="V374" i="12"/>
  <c r="X382" i="12"/>
  <c r="Y382" i="12" s="1"/>
  <c r="X396" i="12"/>
  <c r="Y396" i="12" s="1"/>
  <c r="T404" i="12"/>
  <c r="U404" i="12" s="1"/>
  <c r="X408" i="12"/>
  <c r="W426" i="12"/>
  <c r="V426" i="12"/>
  <c r="W450" i="12"/>
  <c r="V450" i="12"/>
  <c r="T460" i="12"/>
  <c r="U460" i="12"/>
  <c r="T464" i="12"/>
  <c r="U464" i="12" s="1"/>
  <c r="U474" i="12"/>
  <c r="T474" i="12"/>
  <c r="X592" i="12"/>
  <c r="Y592" i="12"/>
  <c r="V615" i="12"/>
  <c r="W615" i="12" s="1"/>
  <c r="V619" i="12"/>
  <c r="W619" i="12" s="1"/>
  <c r="U697" i="12"/>
  <c r="T697" i="12"/>
  <c r="V698" i="12"/>
  <c r="W698" i="12"/>
  <c r="U702" i="12"/>
  <c r="T702" i="12"/>
  <c r="Y720" i="12"/>
  <c r="X720" i="12"/>
  <c r="U729" i="12"/>
  <c r="T729" i="12"/>
  <c r="V730" i="12"/>
  <c r="W730" i="12"/>
  <c r="T734" i="12"/>
  <c r="U734" i="12" s="1"/>
  <c r="V750" i="12"/>
  <c r="W750" i="12"/>
  <c r="W926" i="12"/>
  <c r="V926" i="12"/>
  <c r="T926" i="12"/>
  <c r="X932" i="12"/>
  <c r="Y932" i="12"/>
  <c r="T248" i="12"/>
  <c r="U248" i="12" s="1"/>
  <c r="V254" i="12"/>
  <c r="X257" i="12"/>
  <c r="T264" i="12"/>
  <c r="U264" i="12" s="1"/>
  <c r="V270" i="12"/>
  <c r="X273" i="12"/>
  <c r="Y273" i="12" s="1"/>
  <c r="T280" i="12"/>
  <c r="U280" i="12" s="1"/>
  <c r="U386" i="12"/>
  <c r="T386" i="12"/>
  <c r="W398" i="12"/>
  <c r="V398" i="12"/>
  <c r="U406" i="12"/>
  <c r="T406" i="12"/>
  <c r="W416" i="12"/>
  <c r="V416" i="12"/>
  <c r="U422" i="12"/>
  <c r="T422" i="12"/>
  <c r="W432" i="12"/>
  <c r="V432" i="12"/>
  <c r="V438" i="12"/>
  <c r="W438" i="12" s="1"/>
  <c r="U446" i="12"/>
  <c r="T446" i="12"/>
  <c r="U452" i="12"/>
  <c r="T452" i="12"/>
  <c r="X459" i="12"/>
  <c r="Y459" i="12"/>
  <c r="Y473" i="12"/>
  <c r="X473" i="12"/>
  <c r="W474" i="12"/>
  <c r="V474" i="12"/>
  <c r="V483" i="12"/>
  <c r="U484" i="12"/>
  <c r="T484" i="12"/>
  <c r="U486" i="12"/>
  <c r="T486" i="12"/>
  <c r="Y493" i="12"/>
  <c r="X493" i="12"/>
  <c r="W494" i="12"/>
  <c r="Y495" i="12"/>
  <c r="X495" i="12"/>
  <c r="W496" i="12"/>
  <c r="V496" i="12"/>
  <c r="T500" i="12"/>
  <c r="U500" i="12" s="1"/>
  <c r="U502" i="12"/>
  <c r="T502" i="12"/>
  <c r="V511" i="12"/>
  <c r="W511" i="12" s="1"/>
  <c r="T516" i="12"/>
  <c r="U516" i="12" s="1"/>
  <c r="V560" i="12"/>
  <c r="W560" i="12" s="1"/>
  <c r="V566" i="12"/>
  <c r="W566" i="12" s="1"/>
  <c r="T566" i="12"/>
  <c r="U566" i="12" s="1"/>
  <c r="W579" i="12"/>
  <c r="V579" i="12"/>
  <c r="W582" i="12"/>
  <c r="V582" i="12"/>
  <c r="T582" i="12"/>
  <c r="T605" i="12"/>
  <c r="U605" i="12"/>
  <c r="Y615" i="12"/>
  <c r="X615" i="12"/>
  <c r="W652" i="12"/>
  <c r="V652" i="12"/>
  <c r="T652" i="12"/>
  <c r="W656" i="12"/>
  <c r="V656" i="12"/>
  <c r="T656" i="12"/>
  <c r="W386" i="12"/>
  <c r="V386" i="12"/>
  <c r="T394" i="12"/>
  <c r="U394" i="12" s="1"/>
  <c r="T400" i="12"/>
  <c r="U400" i="12" s="1"/>
  <c r="W406" i="12"/>
  <c r="V406" i="12"/>
  <c r="U412" i="12"/>
  <c r="T412" i="12"/>
  <c r="W422" i="12"/>
  <c r="V422" i="12"/>
  <c r="U428" i="12"/>
  <c r="T428" i="12"/>
  <c r="T440" i="12"/>
  <c r="U440" i="12" s="1"/>
  <c r="W446" i="12"/>
  <c r="V446" i="12"/>
  <c r="W452" i="12"/>
  <c r="V452" i="12"/>
  <c r="V463" i="12"/>
  <c r="W463" i="12" s="1"/>
  <c r="T463" i="12"/>
  <c r="U463" i="12" s="1"/>
  <c r="T466" i="12"/>
  <c r="U466" i="12"/>
  <c r="Y483" i="12"/>
  <c r="X483" i="12"/>
  <c r="W484" i="12"/>
  <c r="V484" i="12"/>
  <c r="W500" i="12"/>
  <c r="V500" i="12"/>
  <c r="Y509" i="12"/>
  <c r="X509" i="12"/>
  <c r="W510" i="12"/>
  <c r="X511" i="12"/>
  <c r="Y511" i="12" s="1"/>
  <c r="V516" i="12"/>
  <c r="W516" i="12" s="1"/>
  <c r="Y525" i="12"/>
  <c r="X525" i="12"/>
  <c r="U528" i="12"/>
  <c r="T528" i="12"/>
  <c r="U550" i="12"/>
  <c r="T550" i="12"/>
  <c r="T564" i="12"/>
  <c r="U564" i="12" s="1"/>
  <c r="Y579" i="12"/>
  <c r="X579" i="12"/>
  <c r="X582" i="12"/>
  <c r="Y582" i="12"/>
  <c r="V586" i="12"/>
  <c r="T586" i="12"/>
  <c r="W586" i="12"/>
  <c r="T597" i="12"/>
  <c r="U597" i="12" s="1"/>
  <c r="T601" i="12"/>
  <c r="U601" i="12"/>
  <c r="T609" i="12"/>
  <c r="U609" i="12"/>
  <c r="Y647" i="12"/>
  <c r="X647" i="12"/>
  <c r="N1022" i="12"/>
  <c r="X245" i="12"/>
  <c r="T252" i="12"/>
  <c r="V258" i="12"/>
  <c r="W258" i="12" s="1"/>
  <c r="X261" i="12"/>
  <c r="Y261" i="12" s="1"/>
  <c r="T268" i="12"/>
  <c r="V274" i="12"/>
  <c r="X277" i="12"/>
  <c r="Y277" i="12" s="1"/>
  <c r="T284" i="12"/>
  <c r="T288" i="12"/>
  <c r="T292" i="12"/>
  <c r="T296" i="12"/>
  <c r="T300" i="12"/>
  <c r="U300" i="12" s="1"/>
  <c r="T304" i="12"/>
  <c r="U304" i="12" s="1"/>
  <c r="T308" i="12"/>
  <c r="U308" i="12" s="1"/>
  <c r="T312" i="12"/>
  <c r="U312" i="12" s="1"/>
  <c r="T316" i="12"/>
  <c r="T320" i="12"/>
  <c r="T324" i="12"/>
  <c r="U324" i="12" s="1"/>
  <c r="T328" i="12"/>
  <c r="T332" i="12"/>
  <c r="T336" i="12"/>
  <c r="U336" i="12" s="1"/>
  <c r="T340" i="12"/>
  <c r="U340" i="12" s="1"/>
  <c r="T344" i="12"/>
  <c r="U344" i="12" s="1"/>
  <c r="T348" i="12"/>
  <c r="T352" i="12"/>
  <c r="T356" i="12"/>
  <c r="U356" i="12" s="1"/>
  <c r="T360" i="12"/>
  <c r="U360" i="12" s="1"/>
  <c r="T364" i="12"/>
  <c r="U364" i="12" s="1"/>
  <c r="T368" i="12"/>
  <c r="U368" i="12" s="1"/>
  <c r="T372" i="12"/>
  <c r="U372" i="12" s="1"/>
  <c r="T376" i="12"/>
  <c r="U376" i="12" s="1"/>
  <c r="T380" i="12"/>
  <c r="U380" i="12" s="1"/>
  <c r="T388" i="12"/>
  <c r="U388" i="12" s="1"/>
  <c r="V394" i="12"/>
  <c r="W394" i="12" s="1"/>
  <c r="V400" i="12"/>
  <c r="W400" i="12" s="1"/>
  <c r="W412" i="12"/>
  <c r="V412" i="12"/>
  <c r="U418" i="12"/>
  <c r="T418" i="12"/>
  <c r="W428" i="12"/>
  <c r="V428" i="12"/>
  <c r="U434" i="12"/>
  <c r="T434" i="12"/>
  <c r="V440" i="12"/>
  <c r="W440" i="12" s="1"/>
  <c r="T454" i="12"/>
  <c r="U454" i="12" s="1"/>
  <c r="V466" i="12"/>
  <c r="W466" i="12" s="1"/>
  <c r="V499" i="12"/>
  <c r="W499" i="12" s="1"/>
  <c r="V515" i="12"/>
  <c r="W515" i="12" s="1"/>
  <c r="Y527" i="12"/>
  <c r="X527" i="12"/>
  <c r="W528" i="12"/>
  <c r="V528" i="12"/>
  <c r="V537" i="12"/>
  <c r="T538" i="12"/>
  <c r="U538" i="12" s="1"/>
  <c r="V547" i="12"/>
  <c r="T548" i="12"/>
  <c r="U548" i="12" s="1"/>
  <c r="Y557" i="12"/>
  <c r="X557" i="12"/>
  <c r="W558" i="12"/>
  <c r="X559" i="12"/>
  <c r="Y559" i="12" s="1"/>
  <c r="V564" i="12"/>
  <c r="W564" i="12" s="1"/>
  <c r="V572" i="12"/>
  <c r="T573" i="12"/>
  <c r="U573" i="12"/>
  <c r="Y627" i="12"/>
  <c r="X627" i="12"/>
  <c r="W631" i="12"/>
  <c r="V631" i="12"/>
  <c r="W636" i="12"/>
  <c r="V636" i="12"/>
  <c r="T636" i="12"/>
  <c r="W651" i="12"/>
  <c r="V651" i="12"/>
  <c r="V655" i="12"/>
  <c r="W655" i="12" s="1"/>
  <c r="O1022" i="12"/>
  <c r="T246" i="12"/>
  <c r="V252" i="12"/>
  <c r="X255" i="12"/>
  <c r="T262" i="12"/>
  <c r="V268" i="12"/>
  <c r="X271" i="12"/>
  <c r="T278" i="12"/>
  <c r="W284" i="12"/>
  <c r="V284" i="12"/>
  <c r="W288" i="12"/>
  <c r="V288" i="12"/>
  <c r="W292" i="12"/>
  <c r="V292" i="12"/>
  <c r="W296" i="12"/>
  <c r="V296" i="12"/>
  <c r="V300" i="12"/>
  <c r="W300" i="12" s="1"/>
  <c r="V304" i="12"/>
  <c r="W304" i="12" s="1"/>
  <c r="V308" i="12"/>
  <c r="W308" i="12" s="1"/>
  <c r="V312" i="12"/>
  <c r="W312" i="12" s="1"/>
  <c r="W316" i="12"/>
  <c r="V316" i="12"/>
  <c r="W320" i="12"/>
  <c r="V320" i="12"/>
  <c r="V324" i="12"/>
  <c r="W324" i="12" s="1"/>
  <c r="W328" i="12"/>
  <c r="V328" i="12"/>
  <c r="W332" i="12"/>
  <c r="V332" i="12"/>
  <c r="V336" i="12"/>
  <c r="W336" i="12" s="1"/>
  <c r="V340" i="12"/>
  <c r="W340" i="12" s="1"/>
  <c r="V344" i="12"/>
  <c r="W344" i="12" s="1"/>
  <c r="W348" i="12"/>
  <c r="V348" i="12"/>
  <c r="W352" i="12"/>
  <c r="V352" i="12"/>
  <c r="V356" i="12"/>
  <c r="W356" i="12" s="1"/>
  <c r="V360" i="12"/>
  <c r="W360" i="12" s="1"/>
  <c r="V364" i="12"/>
  <c r="W364" i="12" s="1"/>
  <c r="V368" i="12"/>
  <c r="W368" i="12" s="1"/>
  <c r="V372" i="12"/>
  <c r="W372" i="12" s="1"/>
  <c r="V376" i="12"/>
  <c r="W376" i="12" s="1"/>
  <c r="W380" i="12"/>
  <c r="V380" i="12"/>
  <c r="V388" i="12"/>
  <c r="W388" i="12" s="1"/>
  <c r="T402" i="12"/>
  <c r="U402" i="12" s="1"/>
  <c r="U408" i="12"/>
  <c r="T408" i="12"/>
  <c r="W418" i="12"/>
  <c r="V418" i="12"/>
  <c r="U424" i="12"/>
  <c r="T424" i="12"/>
  <c r="W434" i="12"/>
  <c r="V434" i="12"/>
  <c r="U442" i="12"/>
  <c r="T442" i="12"/>
  <c r="U448" i="12"/>
  <c r="T448" i="12"/>
  <c r="V454" i="12"/>
  <c r="W454" i="12" s="1"/>
  <c r="X465" i="12"/>
  <c r="Y465" i="12"/>
  <c r="T470" i="12"/>
  <c r="U470" i="12"/>
  <c r="T490" i="12"/>
  <c r="U490" i="12" s="1"/>
  <c r="X499" i="12"/>
  <c r="Y499" i="12" s="1"/>
  <c r="X515" i="12"/>
  <c r="Y515" i="12" s="1"/>
  <c r="Y537" i="12"/>
  <c r="X537" i="12"/>
  <c r="V538" i="12"/>
  <c r="W538" i="12" s="1"/>
  <c r="Y547" i="12"/>
  <c r="X547" i="12"/>
  <c r="V548" i="12"/>
  <c r="W548" i="12" s="1"/>
  <c r="V563" i="12"/>
  <c r="W563" i="12" s="1"/>
  <c r="X572" i="12"/>
  <c r="Y572" i="12"/>
  <c r="W573" i="12"/>
  <c r="V573" i="12"/>
  <c r="T577" i="12"/>
  <c r="U577" i="12"/>
  <c r="Y631" i="12"/>
  <c r="X631" i="12"/>
  <c r="W635" i="12"/>
  <c r="V635" i="12"/>
  <c r="T641" i="12"/>
  <c r="U641" i="12"/>
  <c r="Y651" i="12"/>
  <c r="X651" i="12"/>
  <c r="X457" i="12"/>
  <c r="T458" i="12"/>
  <c r="U458" i="12" s="1"/>
  <c r="V467" i="12"/>
  <c r="V475" i="12"/>
  <c r="U476" i="12"/>
  <c r="T476" i="12"/>
  <c r="Y485" i="12"/>
  <c r="X485" i="12"/>
  <c r="V491" i="12"/>
  <c r="W491" i="12" s="1"/>
  <c r="U492" i="12"/>
  <c r="T492" i="12"/>
  <c r="Y501" i="12"/>
  <c r="X501" i="12"/>
  <c r="V507" i="12"/>
  <c r="T508" i="12"/>
  <c r="U508" i="12" s="1"/>
  <c r="Y517" i="12"/>
  <c r="X517" i="12"/>
  <c r="V523" i="12"/>
  <c r="U524" i="12"/>
  <c r="T524" i="12"/>
  <c r="Y533" i="12"/>
  <c r="X533" i="12"/>
  <c r="V539" i="12"/>
  <c r="T540" i="12"/>
  <c r="U540" i="12" s="1"/>
  <c r="X549" i="12"/>
  <c r="Y549" i="12" s="1"/>
  <c r="V555" i="12"/>
  <c r="W555" i="12" s="1"/>
  <c r="T556" i="12"/>
  <c r="U556" i="12" s="1"/>
  <c r="X566" i="12"/>
  <c r="Y566" i="12"/>
  <c r="W576" i="12"/>
  <c r="V576" i="12"/>
  <c r="T576" i="12"/>
  <c r="W585" i="12"/>
  <c r="V585" i="12"/>
  <c r="X595" i="12"/>
  <c r="Y595" i="12" s="1"/>
  <c r="W599" i="12"/>
  <c r="V599" i="12"/>
  <c r="V604" i="12"/>
  <c r="W604" i="12" s="1"/>
  <c r="T604" i="12"/>
  <c r="U604" i="12" s="1"/>
  <c r="X619" i="12"/>
  <c r="Y619" i="12" s="1"/>
  <c r="W624" i="12"/>
  <c r="V624" i="12"/>
  <c r="T624" i="12"/>
  <c r="T629" i="12"/>
  <c r="U629" i="12"/>
  <c r="Y639" i="12"/>
  <c r="X639" i="12"/>
  <c r="W644" i="12"/>
  <c r="V644" i="12"/>
  <c r="T644" i="12"/>
  <c r="X655" i="12"/>
  <c r="Y655" i="12" s="1"/>
  <c r="W665" i="12"/>
  <c r="V665" i="12"/>
  <c r="T667" i="12"/>
  <c r="U667" i="12" s="1"/>
  <c r="U786" i="12"/>
  <c r="T786" i="12"/>
  <c r="T795" i="12"/>
  <c r="U795" i="12"/>
  <c r="V921" i="12"/>
  <c r="W921" i="12" s="1"/>
  <c r="X921" i="12"/>
  <c r="Y921" i="12" s="1"/>
  <c r="Y475" i="12"/>
  <c r="X475" i="12"/>
  <c r="U482" i="12"/>
  <c r="T482" i="12"/>
  <c r="X491" i="12"/>
  <c r="Y491" i="12" s="1"/>
  <c r="T498" i="12"/>
  <c r="U498" i="12" s="1"/>
  <c r="Y507" i="12"/>
  <c r="X507" i="12"/>
  <c r="U514" i="12"/>
  <c r="T514" i="12"/>
  <c r="Y523" i="12"/>
  <c r="X523" i="12"/>
  <c r="U530" i="12"/>
  <c r="T530" i="12"/>
  <c r="Y539" i="12"/>
  <c r="X539" i="12"/>
  <c r="U546" i="12"/>
  <c r="T546" i="12"/>
  <c r="X555" i="12"/>
  <c r="Y555" i="12" s="1"/>
  <c r="U562" i="12"/>
  <c r="T562" i="12"/>
  <c r="Y575" i="12"/>
  <c r="X575" i="12"/>
  <c r="Y585" i="12"/>
  <c r="X585" i="12"/>
  <c r="T589" i="12"/>
  <c r="U589" i="12" s="1"/>
  <c r="Y599" i="12"/>
  <c r="X599" i="12"/>
  <c r="V603" i="12"/>
  <c r="W603" i="12" s="1"/>
  <c r="V608" i="12"/>
  <c r="W608" i="12" s="1"/>
  <c r="T608" i="12"/>
  <c r="U608" i="12" s="1"/>
  <c r="T613" i="12"/>
  <c r="U613" i="12" s="1"/>
  <c r="W623" i="12"/>
  <c r="V623" i="12"/>
  <c r="T633" i="12"/>
  <c r="U633" i="12"/>
  <c r="W643" i="12"/>
  <c r="V643" i="12"/>
  <c r="T649" i="12"/>
  <c r="U649" i="12"/>
  <c r="V659" i="12"/>
  <c r="W659" i="12" s="1"/>
  <c r="Y665" i="12"/>
  <c r="X665" i="12"/>
  <c r="V778" i="12"/>
  <c r="W778" i="12"/>
  <c r="V786" i="12"/>
  <c r="W786" i="12"/>
  <c r="X461" i="12"/>
  <c r="Y461" i="12" s="1"/>
  <c r="T462" i="12"/>
  <c r="V471" i="12"/>
  <c r="U472" i="12"/>
  <c r="T472" i="12"/>
  <c r="Y481" i="12"/>
  <c r="X481" i="12"/>
  <c r="V487" i="12"/>
  <c r="T488" i="12"/>
  <c r="U488" i="12" s="1"/>
  <c r="Y497" i="12"/>
  <c r="X497" i="12"/>
  <c r="V503" i="12"/>
  <c r="W503" i="12" s="1"/>
  <c r="U504" i="12"/>
  <c r="T504" i="12"/>
  <c r="Y513" i="12"/>
  <c r="X513" i="12"/>
  <c r="V519" i="12"/>
  <c r="T520" i="12"/>
  <c r="U520" i="12" s="1"/>
  <c r="Y529" i="12"/>
  <c r="X529" i="12"/>
  <c r="V535" i="12"/>
  <c r="U536" i="12"/>
  <c r="T536" i="12"/>
  <c r="X545" i="12"/>
  <c r="Y545" i="12" s="1"/>
  <c r="V551" i="12"/>
  <c r="U552" i="12"/>
  <c r="T552" i="12"/>
  <c r="X561" i="12"/>
  <c r="Y561" i="12" s="1"/>
  <c r="W569" i="12"/>
  <c r="V569" i="12"/>
  <c r="V570" i="12"/>
  <c r="T570" i="12"/>
  <c r="V588" i="12"/>
  <c r="W588" i="12" s="1"/>
  <c r="V589" i="12"/>
  <c r="W589" i="12" s="1"/>
  <c r="X603" i="12"/>
  <c r="Y603" i="12" s="1"/>
  <c r="W607" i="12"/>
  <c r="V607" i="12"/>
  <c r="W612" i="12"/>
  <c r="V612" i="12"/>
  <c r="T612" i="12"/>
  <c r="Y623" i="12"/>
  <c r="X623" i="12"/>
  <c r="V628" i="12"/>
  <c r="W628" i="12" s="1"/>
  <c r="T628" i="12"/>
  <c r="U628" i="12" s="1"/>
  <c r="Y643" i="12"/>
  <c r="X643" i="12"/>
  <c r="W648" i="12"/>
  <c r="V648" i="12"/>
  <c r="T648" i="12"/>
  <c r="Y659" i="12"/>
  <c r="U661" i="12"/>
  <c r="T661" i="12"/>
  <c r="Y766" i="12"/>
  <c r="X766" i="12"/>
  <c r="V768" i="12"/>
  <c r="W768" i="12"/>
  <c r="Y778" i="12"/>
  <c r="X778" i="12"/>
  <c r="V784" i="12"/>
  <c r="W784" i="12"/>
  <c r="T456" i="12"/>
  <c r="U456" i="12" s="1"/>
  <c r="V465" i="12"/>
  <c r="W465" i="12" s="1"/>
  <c r="Y471" i="12"/>
  <c r="X471" i="12"/>
  <c r="V477" i="12"/>
  <c r="U478" i="12"/>
  <c r="T478" i="12"/>
  <c r="Y487" i="12"/>
  <c r="X487" i="12"/>
  <c r="V493" i="12"/>
  <c r="T494" i="12"/>
  <c r="U494" i="12" s="1"/>
  <c r="X503" i="12"/>
  <c r="Y503" i="12" s="1"/>
  <c r="V509" i="12"/>
  <c r="T510" i="12"/>
  <c r="U510" i="12" s="1"/>
  <c r="Y519" i="12"/>
  <c r="X519" i="12"/>
  <c r="V525" i="12"/>
  <c r="U526" i="12"/>
  <c r="T526" i="12"/>
  <c r="Y535" i="12"/>
  <c r="X535" i="12"/>
  <c r="V541" i="12"/>
  <c r="W541" i="12" s="1"/>
  <c r="U542" i="12"/>
  <c r="T542" i="12"/>
  <c r="Y551" i="12"/>
  <c r="X551" i="12"/>
  <c r="V557" i="12"/>
  <c r="T558" i="12"/>
  <c r="U558" i="12" s="1"/>
  <c r="T579" i="12"/>
  <c r="U579" i="12"/>
  <c r="X588" i="12"/>
  <c r="Y588" i="12"/>
  <c r="T593" i="12"/>
  <c r="U593" i="12"/>
  <c r="Y607" i="12"/>
  <c r="X607" i="12"/>
  <c r="V611" i="12"/>
  <c r="W611" i="12" s="1"/>
  <c r="T617" i="12"/>
  <c r="U617" i="12" s="1"/>
  <c r="W627" i="12"/>
  <c r="V627" i="12"/>
  <c r="V632" i="12"/>
  <c r="W632" i="12" s="1"/>
  <c r="T632" i="12"/>
  <c r="U632" i="12" s="1"/>
  <c r="T637" i="12"/>
  <c r="U637" i="12"/>
  <c r="W647" i="12"/>
  <c r="V647" i="12"/>
  <c r="T653" i="12"/>
  <c r="U653" i="12"/>
  <c r="W661" i="12"/>
  <c r="V661" i="12"/>
  <c r="V756" i="12"/>
  <c r="W756" i="12"/>
  <c r="X815" i="12"/>
  <c r="Y815" i="12"/>
  <c r="W843" i="12"/>
  <c r="V843" i="12"/>
  <c r="X564" i="12"/>
  <c r="Y564" i="12" s="1"/>
  <c r="T571" i="12"/>
  <c r="T587" i="12"/>
  <c r="W593" i="12"/>
  <c r="V593" i="12"/>
  <c r="W597" i="12"/>
  <c r="V597" i="12"/>
  <c r="V601" i="12"/>
  <c r="W601" i="12" s="1"/>
  <c r="W605" i="12"/>
  <c r="V605" i="12"/>
  <c r="V609" i="12"/>
  <c r="W609" i="12" s="1"/>
  <c r="V613" i="12"/>
  <c r="W613" i="12" s="1"/>
  <c r="V617" i="12"/>
  <c r="W617" i="12" s="1"/>
  <c r="V621" i="12"/>
  <c r="W621" i="12" s="1"/>
  <c r="V625" i="12"/>
  <c r="W625" i="12" s="1"/>
  <c r="W629" i="12"/>
  <c r="V629" i="12"/>
  <c r="W633" i="12"/>
  <c r="V633" i="12"/>
  <c r="W637" i="12"/>
  <c r="V637" i="12"/>
  <c r="W641" i="12"/>
  <c r="V641" i="12"/>
  <c r="W645" i="12"/>
  <c r="V645" i="12"/>
  <c r="W649" i="12"/>
  <c r="V649" i="12"/>
  <c r="V653" i="12"/>
  <c r="W653" i="12" s="1"/>
  <c r="V657" i="12"/>
  <c r="W657" i="12" s="1"/>
  <c r="V667" i="12"/>
  <c r="W667" i="12" s="1"/>
  <c r="V670" i="12"/>
  <c r="W670" i="12" s="1"/>
  <c r="U674" i="12"/>
  <c r="T674" i="12"/>
  <c r="Y692" i="12"/>
  <c r="X692" i="12"/>
  <c r="U701" i="12"/>
  <c r="T701" i="12"/>
  <c r="V702" i="12"/>
  <c r="W702" i="12"/>
  <c r="U706" i="12"/>
  <c r="T706" i="12"/>
  <c r="Y724" i="12"/>
  <c r="X724" i="12"/>
  <c r="Y725" i="12"/>
  <c r="T733" i="12"/>
  <c r="U733" i="12" s="1"/>
  <c r="V734" i="12"/>
  <c r="W734" i="12"/>
  <c r="U740" i="12"/>
  <c r="T740" i="12"/>
  <c r="Y750" i="12"/>
  <c r="X750" i="12"/>
  <c r="V752" i="12"/>
  <c r="W752" i="12"/>
  <c r="V762" i="12"/>
  <c r="W762" i="12"/>
  <c r="X772" i="12"/>
  <c r="Y772" i="12" s="1"/>
  <c r="V774" i="12"/>
  <c r="W774" i="12" s="1"/>
  <c r="Y784" i="12"/>
  <c r="X784" i="12"/>
  <c r="Y786" i="12"/>
  <c r="X786" i="12"/>
  <c r="T821" i="12"/>
  <c r="U821" i="12"/>
  <c r="T831" i="12"/>
  <c r="U831" i="12"/>
  <c r="W837" i="12"/>
  <c r="V837" i="12"/>
  <c r="V850" i="12"/>
  <c r="W850" i="12" s="1"/>
  <c r="T850" i="12"/>
  <c r="U850" i="12" s="1"/>
  <c r="X882" i="12"/>
  <c r="Y882" i="12" s="1"/>
  <c r="V898" i="12"/>
  <c r="W898" i="12" s="1"/>
  <c r="W904" i="12"/>
  <c r="V904" i="12"/>
  <c r="T904" i="12"/>
  <c r="X917" i="12"/>
  <c r="Y917" i="12" s="1"/>
  <c r="V917" i="12"/>
  <c r="W917" i="12" s="1"/>
  <c r="V920" i="12"/>
  <c r="W920" i="12" s="1"/>
  <c r="T920" i="12"/>
  <c r="U920" i="12" s="1"/>
  <c r="X924" i="12"/>
  <c r="Y924" i="12"/>
  <c r="U663" i="12"/>
  <c r="T663" i="12"/>
  <c r="U669" i="12"/>
  <c r="T669" i="12"/>
  <c r="U673" i="12"/>
  <c r="T673" i="12"/>
  <c r="V674" i="12"/>
  <c r="W674" i="12"/>
  <c r="U678" i="12"/>
  <c r="T678" i="12"/>
  <c r="Y696" i="12"/>
  <c r="X696" i="12"/>
  <c r="U705" i="12"/>
  <c r="T705" i="12"/>
  <c r="V706" i="12"/>
  <c r="W706" i="12"/>
  <c r="U710" i="12"/>
  <c r="T710" i="12"/>
  <c r="Y728" i="12"/>
  <c r="X728" i="12"/>
  <c r="U738" i="12"/>
  <c r="T738" i="12"/>
  <c r="V740" i="12"/>
  <c r="W740" i="12"/>
  <c r="Y762" i="12"/>
  <c r="X762" i="12"/>
  <c r="W794" i="12"/>
  <c r="V794" i="12"/>
  <c r="T794" i="12"/>
  <c r="O1023" i="12"/>
  <c r="U807" i="12"/>
  <c r="T807" i="12"/>
  <c r="V821" i="12"/>
  <c r="W821" i="12" s="1"/>
  <c r="W824" i="12"/>
  <c r="V824" i="12"/>
  <c r="T824" i="12"/>
  <c r="T825" i="12"/>
  <c r="U825" i="12"/>
  <c r="W849" i="12"/>
  <c r="V849" i="12"/>
  <c r="U877" i="12"/>
  <c r="T877" i="12"/>
  <c r="X898" i="12"/>
  <c r="Y898" i="12" s="1"/>
  <c r="X901" i="12"/>
  <c r="Y901" i="12" s="1"/>
  <c r="V901" i="12"/>
  <c r="W901" i="12" s="1"/>
  <c r="X914" i="12"/>
  <c r="Y914" i="12" s="1"/>
  <c r="X920" i="12"/>
  <c r="Y920" i="12" s="1"/>
  <c r="W565" i="12"/>
  <c r="T575" i="12"/>
  <c r="T591" i="12"/>
  <c r="U591" i="12" s="1"/>
  <c r="W663" i="12"/>
  <c r="V663" i="12"/>
  <c r="W669" i="12"/>
  <c r="V669" i="12"/>
  <c r="U677" i="12"/>
  <c r="T677" i="12"/>
  <c r="V678" i="12"/>
  <c r="W678" i="12"/>
  <c r="U682" i="12"/>
  <c r="T682" i="12"/>
  <c r="Y700" i="12"/>
  <c r="X700" i="12"/>
  <c r="U709" i="12"/>
  <c r="T709" i="12"/>
  <c r="V710" i="12"/>
  <c r="W710" i="12"/>
  <c r="U714" i="12"/>
  <c r="T714" i="12"/>
  <c r="Y732" i="12"/>
  <c r="X732" i="12"/>
  <c r="V738" i="12"/>
  <c r="W738" i="12"/>
  <c r="W790" i="12"/>
  <c r="V790" i="12"/>
  <c r="W791" i="12"/>
  <c r="V791" i="12"/>
  <c r="X794" i="12"/>
  <c r="Y794" i="12"/>
  <c r="U815" i="12"/>
  <c r="T815" i="12"/>
  <c r="X821" i="12"/>
  <c r="Y821" i="12" s="1"/>
  <c r="V844" i="12"/>
  <c r="T844" i="12"/>
  <c r="W844" i="12"/>
  <c r="Y849" i="12"/>
  <c r="X849" i="12"/>
  <c r="T854" i="12"/>
  <c r="W854" i="12"/>
  <c r="V854" i="12"/>
  <c r="U873" i="12"/>
  <c r="T873" i="12"/>
  <c r="W877" i="12"/>
  <c r="V877" i="12"/>
  <c r="T569" i="12"/>
  <c r="T585" i="12"/>
  <c r="T595" i="12"/>
  <c r="U595" i="12" s="1"/>
  <c r="T599" i="12"/>
  <c r="T603" i="12"/>
  <c r="U603" i="12" s="1"/>
  <c r="T607" i="12"/>
  <c r="T611" i="12"/>
  <c r="U611" i="12" s="1"/>
  <c r="T615" i="12"/>
  <c r="U615" i="12" s="1"/>
  <c r="T619" i="12"/>
  <c r="U619" i="12" s="1"/>
  <c r="T623" i="12"/>
  <c r="U623" i="12" s="1"/>
  <c r="T627" i="12"/>
  <c r="T631" i="12"/>
  <c r="T635" i="12"/>
  <c r="T639" i="12"/>
  <c r="T643" i="12"/>
  <c r="T647" i="12"/>
  <c r="T651" i="12"/>
  <c r="U651" i="12" s="1"/>
  <c r="T655" i="12"/>
  <c r="U655" i="12" s="1"/>
  <c r="T659" i="12"/>
  <c r="U659" i="12" s="1"/>
  <c r="Y669" i="12"/>
  <c r="X669" i="12"/>
  <c r="Y672" i="12"/>
  <c r="X672" i="12"/>
  <c r="U681" i="12"/>
  <c r="T681" i="12"/>
  <c r="V682" i="12"/>
  <c r="W682" i="12"/>
  <c r="U686" i="12"/>
  <c r="T686" i="12"/>
  <c r="Y704" i="12"/>
  <c r="X704" i="12"/>
  <c r="U713" i="12"/>
  <c r="T713" i="12"/>
  <c r="V714" i="12"/>
  <c r="W714" i="12"/>
  <c r="U718" i="12"/>
  <c r="T718" i="12"/>
  <c r="Y738" i="12"/>
  <c r="X738" i="12"/>
  <c r="T746" i="12"/>
  <c r="U746" i="12" s="1"/>
  <c r="U756" i="12"/>
  <c r="T756" i="12"/>
  <c r="U758" i="12"/>
  <c r="T758" i="12"/>
  <c r="V766" i="12"/>
  <c r="U768" i="12"/>
  <c r="T768" i="12"/>
  <c r="U778" i="12"/>
  <c r="T778" i="12"/>
  <c r="U780" i="12"/>
  <c r="T780" i="12"/>
  <c r="X790" i="12"/>
  <c r="Y790" i="12"/>
  <c r="Y793" i="12"/>
  <c r="X793" i="12"/>
  <c r="V793" i="12"/>
  <c r="W815" i="12"/>
  <c r="V815" i="12"/>
  <c r="Y823" i="12"/>
  <c r="X823" i="12"/>
  <c r="T843" i="12"/>
  <c r="U843" i="12"/>
  <c r="T853" i="12"/>
  <c r="U853" i="12"/>
  <c r="U869" i="12"/>
  <c r="T869" i="12"/>
  <c r="W873" i="12"/>
  <c r="V873" i="12"/>
  <c r="T893" i="12"/>
  <c r="U893" i="12"/>
  <c r="T896" i="12"/>
  <c r="U896" i="12" s="1"/>
  <c r="U742" i="12"/>
  <c r="T742" i="12"/>
  <c r="U748" i="12"/>
  <c r="T748" i="12"/>
  <c r="V758" i="12"/>
  <c r="U764" i="12"/>
  <c r="T764" i="12"/>
  <c r="W769" i="12"/>
  <c r="U770" i="12"/>
  <c r="T770" i="12"/>
  <c r="V780" i="12"/>
  <c r="P1023" i="12"/>
  <c r="T802" i="12"/>
  <c r="U802" i="12" s="1"/>
  <c r="W807" i="12"/>
  <c r="V807" i="12"/>
  <c r="W818" i="12"/>
  <c r="V818" i="12"/>
  <c r="T818" i="12"/>
  <c r="W831" i="12"/>
  <c r="V831" i="12"/>
  <c r="Y837" i="12"/>
  <c r="X837" i="12"/>
  <c r="W840" i="12"/>
  <c r="V840" i="12"/>
  <c r="W853" i="12"/>
  <c r="V853" i="12"/>
  <c r="U865" i="12"/>
  <c r="T865" i="12"/>
  <c r="W869" i="12"/>
  <c r="V869" i="12"/>
  <c r="U889" i="12"/>
  <c r="T889" i="12"/>
  <c r="T909" i="12"/>
  <c r="U909" i="12"/>
  <c r="U912" i="12"/>
  <c r="T912" i="12"/>
  <c r="T937" i="12"/>
  <c r="U937" i="12" s="1"/>
  <c r="X953" i="12"/>
  <c r="Y953" i="12" s="1"/>
  <c r="Y958" i="12"/>
  <c r="X958" i="12"/>
  <c r="V958" i="12"/>
  <c r="U963" i="12"/>
  <c r="T963" i="12"/>
  <c r="Y978" i="12"/>
  <c r="X978" i="12"/>
  <c r="V978" i="12"/>
  <c r="Y994" i="12"/>
  <c r="X994" i="12"/>
  <c r="V994" i="12"/>
  <c r="Y1010" i="12"/>
  <c r="X1010" i="12"/>
  <c r="V1010" i="12"/>
  <c r="Y1016" i="12"/>
  <c r="X1016" i="12"/>
  <c r="W715" i="12"/>
  <c r="U754" i="12"/>
  <c r="T754" i="12"/>
  <c r="U776" i="12"/>
  <c r="T776" i="12"/>
  <c r="W781" i="12"/>
  <c r="U782" i="12"/>
  <c r="T782" i="12"/>
  <c r="V788" i="12"/>
  <c r="T788" i="12"/>
  <c r="X796" i="12"/>
  <c r="Y796" i="12"/>
  <c r="Q1023" i="12"/>
  <c r="Q1024" i="12" s="1"/>
  <c r="V802" i="12"/>
  <c r="W802" i="12" s="1"/>
  <c r="W809" i="12"/>
  <c r="V809" i="12"/>
  <c r="U812" i="12"/>
  <c r="W817" i="12"/>
  <c r="V817" i="12"/>
  <c r="T841" i="12"/>
  <c r="U841" i="12"/>
  <c r="T847" i="12"/>
  <c r="U847" i="12" s="1"/>
  <c r="Y853" i="12"/>
  <c r="X853" i="12"/>
  <c r="W865" i="12"/>
  <c r="V865" i="12"/>
  <c r="V886" i="12"/>
  <c r="W886" i="12" s="1"/>
  <c r="U892" i="12"/>
  <c r="T892" i="12"/>
  <c r="U905" i="12"/>
  <c r="T905" i="12"/>
  <c r="T927" i="12"/>
  <c r="U927" i="12"/>
  <c r="T935" i="12"/>
  <c r="U935" i="12"/>
  <c r="W957" i="12"/>
  <c r="V957" i="12"/>
  <c r="V963" i="12"/>
  <c r="W963" i="12" s="1"/>
  <c r="Y715" i="12"/>
  <c r="U732" i="12"/>
  <c r="T736" i="12"/>
  <c r="U736" i="12" s="1"/>
  <c r="U744" i="12"/>
  <c r="T744" i="12"/>
  <c r="U760" i="12"/>
  <c r="T760" i="12"/>
  <c r="Y809" i="12"/>
  <c r="X809" i="12"/>
  <c r="Y811" i="12"/>
  <c r="V812" i="12"/>
  <c r="W812" i="12" s="1"/>
  <c r="Y817" i="12"/>
  <c r="X817" i="12"/>
  <c r="V828" i="12"/>
  <c r="T828" i="12"/>
  <c r="W834" i="12"/>
  <c r="V834" i="12"/>
  <c r="T834" i="12"/>
  <c r="V847" i="12"/>
  <c r="W847" i="12" s="1"/>
  <c r="X859" i="12"/>
  <c r="Y859" i="12" s="1"/>
  <c r="T861" i="12"/>
  <c r="U861" i="12" s="1"/>
  <c r="T882" i="12"/>
  <c r="U882" i="12" s="1"/>
  <c r="Y889" i="12"/>
  <c r="V889" i="12"/>
  <c r="X889" i="12"/>
  <c r="T908" i="12"/>
  <c r="U908" i="12" s="1"/>
  <c r="W928" i="12"/>
  <c r="V928" i="12"/>
  <c r="T928" i="12"/>
  <c r="Y956" i="12"/>
  <c r="X956" i="12"/>
  <c r="V956" i="12"/>
  <c r="Y957" i="12"/>
  <c r="X957" i="12"/>
  <c r="Y962" i="12"/>
  <c r="X962" i="12"/>
  <c r="V962" i="12"/>
  <c r="X963" i="12"/>
  <c r="Y963" i="12" s="1"/>
  <c r="Y968" i="12"/>
  <c r="X968" i="12"/>
  <c r="V968" i="12"/>
  <c r="U971" i="12"/>
  <c r="T971" i="12"/>
  <c r="U973" i="12"/>
  <c r="T973" i="12"/>
  <c r="Y984" i="12"/>
  <c r="X984" i="12"/>
  <c r="V984" i="12"/>
  <c r="U987" i="12"/>
  <c r="T987" i="12"/>
  <c r="U989" i="12"/>
  <c r="T989" i="12"/>
  <c r="Y1000" i="12"/>
  <c r="X1000" i="12"/>
  <c r="V1000" i="12"/>
  <c r="U1003" i="12"/>
  <c r="T1003" i="12"/>
  <c r="T1005" i="12"/>
  <c r="U1005" i="12" s="1"/>
  <c r="V672" i="12"/>
  <c r="V676" i="12"/>
  <c r="V680" i="12"/>
  <c r="V684" i="12"/>
  <c r="V688" i="12"/>
  <c r="V692" i="12"/>
  <c r="V696" i="12"/>
  <c r="V700" i="12"/>
  <c r="V704" i="12"/>
  <c r="V708" i="12"/>
  <c r="V712" i="12"/>
  <c r="V716" i="12"/>
  <c r="V720" i="12"/>
  <c r="V724" i="12"/>
  <c r="V728" i="12"/>
  <c r="V732" i="12"/>
  <c r="V736" i="12"/>
  <c r="V744" i="12"/>
  <c r="U750" i="12"/>
  <c r="T750" i="12"/>
  <c r="W758" i="12"/>
  <c r="V760" i="12"/>
  <c r="U766" i="12"/>
  <c r="T766" i="12"/>
  <c r="T772" i="12"/>
  <c r="U772" i="12" s="1"/>
  <c r="W780" i="12"/>
  <c r="W783" i="12"/>
  <c r="U784" i="12"/>
  <c r="T784" i="12"/>
  <c r="Y789" i="12"/>
  <c r="T791" i="12"/>
  <c r="U791" i="12"/>
  <c r="W804" i="12"/>
  <c r="V804" i="12"/>
  <c r="Y807" i="12"/>
  <c r="W810" i="12"/>
  <c r="T827" i="12"/>
  <c r="U827" i="12"/>
  <c r="W833" i="12"/>
  <c r="V833" i="12"/>
  <c r="T840" i="12"/>
  <c r="V861" i="12"/>
  <c r="W861" i="12" s="1"/>
  <c r="V882" i="12"/>
  <c r="W882" i="12" s="1"/>
  <c r="X885" i="12"/>
  <c r="Y885" i="12" s="1"/>
  <c r="V885" i="12"/>
  <c r="W885" i="12" s="1"/>
  <c r="V888" i="12"/>
  <c r="W888" i="12" s="1"/>
  <c r="T888" i="12"/>
  <c r="W902" i="12"/>
  <c r="V902" i="12"/>
  <c r="Y905" i="12"/>
  <c r="V905" i="12"/>
  <c r="X905" i="12"/>
  <c r="W936" i="12"/>
  <c r="V936" i="12"/>
  <c r="T936" i="12"/>
  <c r="T789" i="12"/>
  <c r="U789" i="12" s="1"/>
  <c r="V796" i="12"/>
  <c r="V805" i="12"/>
  <c r="W805" i="12" s="1"/>
  <c r="V813" i="12"/>
  <c r="W813" i="12" s="1"/>
  <c r="T819" i="12"/>
  <c r="W825" i="12"/>
  <c r="V825" i="12"/>
  <c r="T835" i="12"/>
  <c r="W841" i="12"/>
  <c r="V841" i="12"/>
  <c r="T851" i="12"/>
  <c r="X888" i="12"/>
  <c r="Y888" i="12" s="1"/>
  <c r="W892" i="12"/>
  <c r="V892" i="12"/>
  <c r="T895" i="12"/>
  <c r="U895" i="12" s="1"/>
  <c r="Y904" i="12"/>
  <c r="X904" i="12"/>
  <c r="V908" i="12"/>
  <c r="W908" i="12" s="1"/>
  <c r="T911" i="12"/>
  <c r="U911" i="12" s="1"/>
  <c r="T915" i="12"/>
  <c r="U915" i="12" s="1"/>
  <c r="X926" i="12"/>
  <c r="Y926" i="12"/>
  <c r="W934" i="12"/>
  <c r="V934" i="12"/>
  <c r="T934" i="12"/>
  <c r="U945" i="12"/>
  <c r="T945" i="12"/>
  <c r="U949" i="12"/>
  <c r="T949" i="12"/>
  <c r="W792" i="12"/>
  <c r="W819" i="12"/>
  <c r="V819" i="12"/>
  <c r="W835" i="12"/>
  <c r="V835" i="12"/>
  <c r="W851" i="12"/>
  <c r="V851" i="12"/>
  <c r="U880" i="12"/>
  <c r="T880" i="12"/>
  <c r="X891" i="12"/>
  <c r="Y891" i="12" s="1"/>
  <c r="V891" i="12"/>
  <c r="W891" i="12" s="1"/>
  <c r="T899" i="12"/>
  <c r="U899" i="12" s="1"/>
  <c r="X907" i="12"/>
  <c r="Y907" i="12" s="1"/>
  <c r="V907" i="12"/>
  <c r="W907" i="12" s="1"/>
  <c r="U918" i="12"/>
  <c r="T918" i="12"/>
  <c r="X934" i="12"/>
  <c r="Y934" i="12"/>
  <c r="Y940" i="12"/>
  <c r="X940" i="12"/>
  <c r="Y944" i="12"/>
  <c r="X944" i="12"/>
  <c r="V944" i="12"/>
  <c r="W945" i="12"/>
  <c r="V945" i="12"/>
  <c r="T793" i="12"/>
  <c r="W803" i="12"/>
  <c r="V803" i="12"/>
  <c r="V811" i="12"/>
  <c r="W811" i="12" s="1"/>
  <c r="T823" i="12"/>
  <c r="W829" i="12"/>
  <c r="V829" i="12"/>
  <c r="T839" i="12"/>
  <c r="W845" i="12"/>
  <c r="V845" i="12"/>
  <c r="T855" i="12"/>
  <c r="U855" i="12" s="1"/>
  <c r="T859" i="12"/>
  <c r="U859" i="12" s="1"/>
  <c r="T863" i="12"/>
  <c r="U863" i="12" s="1"/>
  <c r="U867" i="12"/>
  <c r="T867" i="12"/>
  <c r="U871" i="12"/>
  <c r="T871" i="12"/>
  <c r="U875" i="12"/>
  <c r="T875" i="12"/>
  <c r="T879" i="12"/>
  <c r="U879" i="12" s="1"/>
  <c r="T883" i="12"/>
  <c r="U883" i="12" s="1"/>
  <c r="Y894" i="12"/>
  <c r="X894" i="12"/>
  <c r="Y895" i="12"/>
  <c r="V895" i="12"/>
  <c r="W895" i="12" s="1"/>
  <c r="Y910" i="12"/>
  <c r="X910" i="12"/>
  <c r="Y911" i="12"/>
  <c r="V911" i="12"/>
  <c r="W911" i="12" s="1"/>
  <c r="U914" i="12"/>
  <c r="T914" i="12"/>
  <c r="W918" i="12"/>
  <c r="V918" i="12"/>
  <c r="T929" i="12"/>
  <c r="U929" i="12"/>
  <c r="X945" i="12"/>
  <c r="Y945" i="12"/>
  <c r="U1019" i="12"/>
  <c r="T1019" i="12"/>
  <c r="N1023" i="12"/>
  <c r="T817" i="12"/>
  <c r="W823" i="12"/>
  <c r="V823" i="12"/>
  <c r="T833" i="12"/>
  <c r="W839" i="12"/>
  <c r="V839" i="12"/>
  <c r="T849" i="12"/>
  <c r="V855" i="12"/>
  <c r="W855" i="12" s="1"/>
  <c r="V859" i="12"/>
  <c r="W859" i="12" s="1"/>
  <c r="V863" i="12"/>
  <c r="W863" i="12" s="1"/>
  <c r="W867" i="12"/>
  <c r="V867" i="12"/>
  <c r="W871" i="12"/>
  <c r="V871" i="12"/>
  <c r="W875" i="12"/>
  <c r="V875" i="12"/>
  <c r="W879" i="12"/>
  <c r="V879" i="12"/>
  <c r="T886" i="12"/>
  <c r="U886" i="12" s="1"/>
  <c r="Y892" i="12"/>
  <c r="U898" i="12"/>
  <c r="T898" i="12"/>
  <c r="U902" i="12"/>
  <c r="T902" i="12"/>
  <c r="Y908" i="12"/>
  <c r="V914" i="12"/>
  <c r="W914" i="12" s="1"/>
  <c r="T921" i="12"/>
  <c r="U921" i="12" s="1"/>
  <c r="W959" i="12"/>
  <c r="V959" i="12"/>
  <c r="W965" i="12"/>
  <c r="V965" i="12"/>
  <c r="W979" i="12"/>
  <c r="V979" i="12"/>
  <c r="W981" i="12"/>
  <c r="V981" i="12"/>
  <c r="W995" i="12"/>
  <c r="V995" i="12"/>
  <c r="W997" i="12"/>
  <c r="V997" i="12"/>
  <c r="W1011" i="12"/>
  <c r="V1011" i="12"/>
  <c r="W1013" i="12"/>
  <c r="V1013" i="12"/>
  <c r="V1019" i="12"/>
  <c r="W1019" i="12" s="1"/>
  <c r="Y883" i="12"/>
  <c r="U890" i="12"/>
  <c r="W896" i="12"/>
  <c r="Y899" i="12"/>
  <c r="U906" i="12"/>
  <c r="Y915" i="12"/>
  <c r="U922" i="12"/>
  <c r="X928" i="12"/>
  <c r="X936" i="12"/>
  <c r="Y937" i="12"/>
  <c r="Y948" i="12"/>
  <c r="X948" i="12"/>
  <c r="V948" i="12"/>
  <c r="W949" i="12"/>
  <c r="V949" i="12"/>
  <c r="W971" i="12"/>
  <c r="V971" i="12"/>
  <c r="W973" i="12"/>
  <c r="V973" i="12"/>
  <c r="W987" i="12"/>
  <c r="V987" i="12"/>
  <c r="W989" i="12"/>
  <c r="V989" i="12"/>
  <c r="W1003" i="12"/>
  <c r="V1003" i="12"/>
  <c r="V1005" i="12"/>
  <c r="W1005" i="12" s="1"/>
  <c r="Y1018" i="12"/>
  <c r="X1018" i="12"/>
  <c r="U884" i="12"/>
  <c r="W890" i="12"/>
  <c r="W906" i="12"/>
  <c r="U916" i="12"/>
  <c r="V922" i="12"/>
  <c r="W922" i="12" s="1"/>
  <c r="W930" i="12"/>
  <c r="V930" i="12"/>
  <c r="W938" i="12"/>
  <c r="V938" i="12"/>
  <c r="T941" i="12"/>
  <c r="U941" i="12" s="1"/>
  <c r="Y970" i="12"/>
  <c r="X970" i="12"/>
  <c r="V970" i="12"/>
  <c r="Y986" i="12"/>
  <c r="X986" i="12"/>
  <c r="V986" i="12"/>
  <c r="Y1002" i="12"/>
  <c r="X1002" i="12"/>
  <c r="V1002" i="12"/>
  <c r="R1023" i="12"/>
  <c r="R1024" i="12" s="1"/>
  <c r="W884" i="12"/>
  <c r="U894" i="12"/>
  <c r="Y903" i="12"/>
  <c r="W916" i="12"/>
  <c r="Y919" i="12"/>
  <c r="Y923" i="12"/>
  <c r="Y939" i="12"/>
  <c r="W941" i="12"/>
  <c r="V941" i="12"/>
  <c r="T953" i="12"/>
  <c r="U953" i="12" s="1"/>
  <c r="S1023" i="12"/>
  <c r="S1024" i="12" s="1"/>
  <c r="Y881" i="12"/>
  <c r="U888" i="12"/>
  <c r="W894" i="12"/>
  <c r="Y913" i="12"/>
  <c r="W924" i="12"/>
  <c r="V924" i="12"/>
  <c r="Y928" i="12"/>
  <c r="W932" i="12"/>
  <c r="V932" i="12"/>
  <c r="Y936" i="12"/>
  <c r="W940" i="12"/>
  <c r="V940" i="12"/>
  <c r="Y949" i="12"/>
  <c r="Y952" i="12"/>
  <c r="X952" i="12"/>
  <c r="V952" i="12"/>
  <c r="V953" i="12"/>
  <c r="W953" i="12" s="1"/>
  <c r="U959" i="12"/>
  <c r="T959" i="12"/>
  <c r="U965" i="12"/>
  <c r="T965" i="12"/>
  <c r="Y976" i="12"/>
  <c r="X976" i="12"/>
  <c r="V976" i="12"/>
  <c r="U979" i="12"/>
  <c r="T979" i="12"/>
  <c r="U981" i="12"/>
  <c r="T981" i="12"/>
  <c r="Y992" i="12"/>
  <c r="X992" i="12"/>
  <c r="V992" i="12"/>
  <c r="U995" i="12"/>
  <c r="T995" i="12"/>
  <c r="U997" i="12"/>
  <c r="T997" i="12"/>
  <c r="Y1008" i="12"/>
  <c r="X1008" i="12"/>
  <c r="V1008" i="12"/>
  <c r="U1011" i="12"/>
  <c r="T1011" i="12"/>
  <c r="U1013" i="12"/>
  <c r="T1013" i="12"/>
  <c r="T951" i="12"/>
  <c r="U951" i="12" s="1"/>
  <c r="Y954" i="12"/>
  <c r="X954" i="12"/>
  <c r="T955" i="12"/>
  <c r="U955" i="12" s="1"/>
  <c r="Y964" i="12"/>
  <c r="X964" i="12"/>
  <c r="V964" i="12"/>
  <c r="U967" i="12"/>
  <c r="T967" i="12"/>
  <c r="Y972" i="12"/>
  <c r="X972" i="12"/>
  <c r="V972" i="12"/>
  <c r="U975" i="12"/>
  <c r="T975" i="12"/>
  <c r="Y980" i="12"/>
  <c r="X980" i="12"/>
  <c r="V980" i="12"/>
  <c r="U983" i="12"/>
  <c r="T983" i="12"/>
  <c r="Y988" i="12"/>
  <c r="X988" i="12"/>
  <c r="V988" i="12"/>
  <c r="U991" i="12"/>
  <c r="T991" i="12"/>
  <c r="Y996" i="12"/>
  <c r="X996" i="12"/>
  <c r="V996" i="12"/>
  <c r="U999" i="12"/>
  <c r="T999" i="12"/>
  <c r="Y1004" i="12"/>
  <c r="X1004" i="12"/>
  <c r="V1004" i="12"/>
  <c r="T1007" i="12"/>
  <c r="U1007" i="12" s="1"/>
  <c r="Y1012" i="12"/>
  <c r="X1012" i="12"/>
  <c r="T1015" i="12"/>
  <c r="U1015" i="12" s="1"/>
  <c r="Y942" i="12"/>
  <c r="X942" i="12"/>
  <c r="T943" i="12"/>
  <c r="U943" i="12" s="1"/>
  <c r="X946" i="12"/>
  <c r="Y946" i="12" s="1"/>
  <c r="U947" i="12"/>
  <c r="T947" i="12"/>
  <c r="X950" i="12"/>
  <c r="Y950" i="12" s="1"/>
  <c r="U961" i="12"/>
  <c r="T961" i="12"/>
  <c r="W1006" i="12"/>
  <c r="Y960" i="12"/>
  <c r="X960" i="12"/>
  <c r="Y966" i="12"/>
  <c r="X966" i="12"/>
  <c r="V966" i="12"/>
  <c r="U969" i="12"/>
  <c r="T969" i="12"/>
  <c r="Y974" i="12"/>
  <c r="X974" i="12"/>
  <c r="V974" i="12"/>
  <c r="U977" i="12"/>
  <c r="T977" i="12"/>
  <c r="Y982" i="12"/>
  <c r="X982" i="12"/>
  <c r="V982" i="12"/>
  <c r="U985" i="12"/>
  <c r="T985" i="12"/>
  <c r="Y990" i="12"/>
  <c r="X990" i="12"/>
  <c r="V990" i="12"/>
  <c r="U993" i="12"/>
  <c r="T993" i="12"/>
  <c r="Y998" i="12"/>
  <c r="X998" i="12"/>
  <c r="V998" i="12"/>
  <c r="U1001" i="12"/>
  <c r="T1001" i="12"/>
  <c r="X1006" i="12"/>
  <c r="Y1006" i="12" s="1"/>
  <c r="V1006" i="12"/>
  <c r="U1009" i="12"/>
  <c r="T1009" i="12"/>
  <c r="Y1014" i="12"/>
  <c r="X1014" i="12"/>
  <c r="U1017" i="12"/>
  <c r="T1017" i="12"/>
  <c r="U957" i="12"/>
  <c r="T957" i="12"/>
  <c r="V1012" i="12"/>
  <c r="V1014" i="12"/>
  <c r="V1016" i="12"/>
  <c r="V1018" i="12"/>
  <c r="T1022" i="12" l="1"/>
  <c r="U1022" i="12" s="1"/>
  <c r="O1024" i="12"/>
  <c r="V1023" i="12"/>
  <c r="W1023" i="12" s="1"/>
  <c r="P1024" i="12"/>
  <c r="X1023" i="12"/>
  <c r="Y1023" i="12" s="1"/>
  <c r="V1022" i="12"/>
  <c r="W1022" i="12" s="1"/>
  <c r="X1022" i="12"/>
  <c r="Y1022" i="12" s="1"/>
  <c r="T1023" i="12"/>
  <c r="U1023" i="12" s="1"/>
  <c r="N1024" i="12"/>
  <c r="W1024" i="12" l="1"/>
  <c r="V1024" i="12"/>
  <c r="T1024" i="12"/>
  <c r="U1024" i="12" s="1"/>
  <c r="X1024" i="12"/>
  <c r="Y1024" i="12" s="1"/>
  <c r="I41" i="4" l="1"/>
  <c r="H41" i="4"/>
  <c r="H27" i="4"/>
  <c r="G27" i="4"/>
  <c r="I37" i="4"/>
  <c r="H28" i="4"/>
  <c r="G28" i="4"/>
  <c r="H29" i="4"/>
  <c r="G29" i="4"/>
  <c r="I31" i="4"/>
  <c r="E30" i="4"/>
  <c r="E13" i="4"/>
  <c r="H22" i="4"/>
  <c r="G22" i="4"/>
  <c r="I14" i="4"/>
  <c r="E18" i="4"/>
  <c r="F23" i="4"/>
  <c r="H20" i="4"/>
  <c r="G20" i="4"/>
  <c r="I19" i="4"/>
  <c r="I16" i="4"/>
  <c r="E17" i="4"/>
  <c r="H12" i="4"/>
  <c r="G12" i="4"/>
  <c r="F12" i="4"/>
  <c r="E10" i="4"/>
  <c r="I11" i="4"/>
  <c r="I9" i="4"/>
  <c r="F25" i="4"/>
  <c r="H8" i="4"/>
  <c r="F20" i="4" l="1"/>
  <c r="G8" i="4"/>
  <c r="F35" i="4"/>
  <c r="I22" i="4"/>
  <c r="I29" i="4"/>
  <c r="I27" i="4"/>
  <c r="E42" i="4"/>
  <c r="E9" i="4"/>
  <c r="E11" i="4"/>
  <c r="F17" i="4"/>
  <c r="E21" i="4"/>
  <c r="F18" i="4"/>
  <c r="F26" i="4"/>
  <c r="F34" i="4"/>
  <c r="G10" i="4"/>
  <c r="I12" i="4"/>
  <c r="I23" i="4"/>
  <c r="G26" i="4"/>
  <c r="I35" i="4"/>
  <c r="F39" i="4"/>
  <c r="E8" i="4"/>
  <c r="F9" i="4"/>
  <c r="F11" i="4"/>
  <c r="H10" i="4"/>
  <c r="H17" i="4"/>
  <c r="F16" i="4"/>
  <c r="F19" i="4"/>
  <c r="F21" i="4"/>
  <c r="E20" i="4"/>
  <c r="H18" i="4"/>
  <c r="F14" i="4"/>
  <c r="E22" i="4"/>
  <c r="H13" i="4"/>
  <c r="H26" i="4"/>
  <c r="H30" i="4"/>
  <c r="F31" i="4"/>
  <c r="E29" i="4"/>
  <c r="E28" i="4"/>
  <c r="H34" i="4"/>
  <c r="F37" i="4"/>
  <c r="E27" i="4"/>
  <c r="G40" i="4"/>
  <c r="G39" i="4"/>
  <c r="G42" i="4"/>
  <c r="I21" i="4"/>
  <c r="E26" i="4"/>
  <c r="G25" i="4"/>
  <c r="G23" i="4"/>
  <c r="I28" i="4"/>
  <c r="E40" i="4"/>
  <c r="H25" i="4"/>
  <c r="F10" i="4"/>
  <c r="E16" i="4"/>
  <c r="E14" i="4"/>
  <c r="F30" i="4"/>
  <c r="E37" i="4"/>
  <c r="I25" i="4"/>
  <c r="G18" i="4"/>
  <c r="E41" i="4"/>
  <c r="F42" i="4"/>
  <c r="G9" i="4"/>
  <c r="G11" i="4"/>
  <c r="I10" i="4"/>
  <c r="I17" i="4"/>
  <c r="G16" i="4"/>
  <c r="G19" i="4"/>
  <c r="G21" i="4"/>
  <c r="I18" i="4"/>
  <c r="G14" i="4"/>
  <c r="I13" i="4"/>
  <c r="I26" i="4"/>
  <c r="I30" i="4"/>
  <c r="G31" i="4"/>
  <c r="I34" i="4"/>
  <c r="G37" i="4"/>
  <c r="F41" i="4"/>
  <c r="H40" i="4"/>
  <c r="H39" i="4"/>
  <c r="H42" i="4"/>
  <c r="E34" i="4"/>
  <c r="I8" i="4"/>
  <c r="I20" i="4"/>
  <c r="G35" i="4"/>
  <c r="E39" i="4"/>
  <c r="E19" i="4"/>
  <c r="H23" i="4"/>
  <c r="F13" i="4"/>
  <c r="E31" i="4"/>
  <c r="H35" i="4"/>
  <c r="G17" i="4"/>
  <c r="G13" i="4"/>
  <c r="G30" i="4"/>
  <c r="G34" i="4"/>
  <c r="F40" i="4"/>
  <c r="F8" i="4"/>
  <c r="E25" i="4"/>
  <c r="H9" i="4"/>
  <c r="H11" i="4"/>
  <c r="E12" i="4"/>
  <c r="H16" i="4"/>
  <c r="H19" i="4"/>
  <c r="H21" i="4"/>
  <c r="E23" i="4"/>
  <c r="H14" i="4"/>
  <c r="F22" i="4"/>
  <c r="H31" i="4"/>
  <c r="F29" i="4"/>
  <c r="F28" i="4"/>
  <c r="E35" i="4"/>
  <c r="H37" i="4"/>
  <c r="F27" i="4"/>
  <c r="G41" i="4"/>
  <c r="I40" i="4"/>
  <c r="I39" i="4"/>
  <c r="I42" i="4"/>
  <c r="B7" i="8"/>
  <c r="L59" i="10" l="1"/>
  <c r="K59" i="10"/>
  <c r="J59" i="10"/>
  <c r="I59" i="10"/>
  <c r="N59" i="10" s="1"/>
  <c r="H59" i="10"/>
  <c r="L17" i="10"/>
  <c r="K17" i="10"/>
  <c r="J17" i="10"/>
  <c r="I17" i="10"/>
  <c r="N17" i="10" s="1"/>
  <c r="H17" i="10"/>
  <c r="L33" i="10" l="1"/>
  <c r="K33" i="10"/>
  <c r="L34" i="10"/>
  <c r="K34" i="10"/>
  <c r="J34" i="10"/>
  <c r="I34" i="10"/>
  <c r="N34" i="10" s="1"/>
  <c r="H34" i="10"/>
  <c r="L102" i="10"/>
  <c r="K102" i="10"/>
  <c r="J102" i="10"/>
  <c r="I102" i="10"/>
  <c r="N102" i="10" s="1"/>
  <c r="H102" i="10"/>
  <c r="L96" i="10"/>
  <c r="K96" i="10"/>
  <c r="J91" i="10"/>
  <c r="I91" i="10"/>
  <c r="H91" i="10"/>
  <c r="J103" i="10"/>
  <c r="I103" i="10"/>
  <c r="H103" i="10"/>
  <c r="L31" i="10"/>
  <c r="K31" i="10"/>
  <c r="J32" i="10"/>
  <c r="I32" i="10"/>
  <c r="H32" i="10"/>
  <c r="L29" i="10"/>
  <c r="K29" i="10"/>
  <c r="L35" i="10"/>
  <c r="K35" i="10"/>
  <c r="L30" i="10"/>
  <c r="K30" i="10"/>
  <c r="L28" i="10"/>
  <c r="K28" i="10"/>
  <c r="J26" i="10"/>
  <c r="I26" i="10"/>
  <c r="N26" i="10" s="1"/>
  <c r="H26" i="10"/>
  <c r="L24" i="10"/>
  <c r="K24" i="10"/>
  <c r="J24" i="10"/>
  <c r="I24" i="10"/>
  <c r="N24" i="10" s="1"/>
  <c r="H24" i="10"/>
  <c r="L23" i="10"/>
  <c r="K23" i="10"/>
  <c r="J23" i="10"/>
  <c r="I23" i="10"/>
  <c r="N23" i="10" s="1"/>
  <c r="H23" i="10"/>
  <c r="L21" i="10"/>
  <c r="K21" i="10"/>
  <c r="J21" i="10"/>
  <c r="I21" i="10"/>
  <c r="N21" i="10" s="1"/>
  <c r="H21" i="10"/>
  <c r="L20" i="10"/>
  <c r="K20" i="10"/>
  <c r="J20" i="10"/>
  <c r="I20" i="10"/>
  <c r="N20" i="10" s="1"/>
  <c r="H20" i="10"/>
  <c r="L18" i="10"/>
  <c r="K18" i="10"/>
  <c r="J18" i="10"/>
  <c r="I18" i="10"/>
  <c r="N18" i="10" s="1"/>
  <c r="H18" i="10"/>
  <c r="L25" i="10"/>
  <c r="K25" i="10"/>
  <c r="L16" i="10"/>
  <c r="K16" i="10"/>
  <c r="J16" i="10"/>
  <c r="I16" i="10"/>
  <c r="N16" i="10" s="1"/>
  <c r="H16" i="10"/>
  <c r="L22" i="10"/>
  <c r="K22" i="10"/>
  <c r="J22" i="10"/>
  <c r="I22" i="10"/>
  <c r="H22" i="10"/>
  <c r="L15" i="10"/>
  <c r="K15" i="10"/>
  <c r="J13" i="10"/>
  <c r="I13" i="10"/>
  <c r="N13" i="10" s="1"/>
  <c r="H13" i="10"/>
  <c r="L14" i="10"/>
  <c r="K14" i="10"/>
  <c r="J14" i="10"/>
  <c r="I14" i="10"/>
  <c r="N14" i="10" s="1"/>
  <c r="H14" i="10"/>
  <c r="J11" i="10"/>
  <c r="I11" i="10"/>
  <c r="H11" i="10"/>
  <c r="L115" i="10"/>
  <c r="K115" i="10"/>
  <c r="J115" i="10"/>
  <c r="I115" i="10"/>
  <c r="H115" i="10"/>
  <c r="L116" i="10"/>
  <c r="K116" i="10"/>
  <c r="J116" i="10"/>
  <c r="I116" i="10"/>
  <c r="N116" i="10" s="1"/>
  <c r="H116" i="10"/>
  <c r="L114" i="10"/>
  <c r="K114" i="10"/>
  <c r="J114" i="10"/>
  <c r="I114" i="10"/>
  <c r="H114" i="10"/>
  <c r="L113" i="10"/>
  <c r="K113" i="10"/>
  <c r="J117" i="10"/>
  <c r="I117" i="10"/>
  <c r="N117" i="10" s="1"/>
  <c r="H117" i="10"/>
  <c r="L105" i="10"/>
  <c r="K105" i="10"/>
  <c r="J105" i="10"/>
  <c r="I105" i="10"/>
  <c r="N105" i="10" s="1"/>
  <c r="H105" i="10"/>
  <c r="J97" i="10"/>
  <c r="I97" i="10"/>
  <c r="N97" i="10" s="1"/>
  <c r="H97" i="10"/>
  <c r="L92" i="10"/>
  <c r="K92" i="10"/>
  <c r="L84" i="10"/>
  <c r="K84" i="10"/>
  <c r="J82" i="10"/>
  <c r="I82" i="10"/>
  <c r="H82" i="10"/>
  <c r="L118" i="10"/>
  <c r="K118" i="10"/>
  <c r="L80" i="10"/>
  <c r="K80" i="10"/>
  <c r="J80" i="10"/>
  <c r="I80" i="10"/>
  <c r="H80" i="10"/>
  <c r="L79" i="10"/>
  <c r="K79" i="10"/>
  <c r="J79" i="10"/>
  <c r="I79" i="10"/>
  <c r="H79" i="10"/>
  <c r="L77" i="10"/>
  <c r="K77" i="10"/>
  <c r="J77" i="10"/>
  <c r="I77" i="10"/>
  <c r="H77" i="10"/>
  <c r="L76" i="10"/>
  <c r="K76" i="10"/>
  <c r="J76" i="10"/>
  <c r="I76" i="10"/>
  <c r="H76" i="10"/>
  <c r="L75" i="10"/>
  <c r="K75" i="10"/>
  <c r="J75" i="10"/>
  <c r="I75" i="10"/>
  <c r="N75" i="10" s="1"/>
  <c r="H75" i="10"/>
  <c r="L74" i="10"/>
  <c r="K74" i="10"/>
  <c r="L63" i="10"/>
  <c r="K63" i="10"/>
  <c r="J63" i="10"/>
  <c r="I63" i="10"/>
  <c r="H63" i="10"/>
  <c r="J55" i="10"/>
  <c r="I55" i="10"/>
  <c r="H55" i="10"/>
  <c r="J71" i="10"/>
  <c r="I71" i="10"/>
  <c r="H71" i="10"/>
  <c r="J70" i="10"/>
  <c r="I70" i="10"/>
  <c r="H70" i="10"/>
  <c r="L69" i="10"/>
  <c r="K69" i="10"/>
  <c r="L68" i="10"/>
  <c r="K68" i="10"/>
  <c r="L67" i="10"/>
  <c r="K67" i="10"/>
  <c r="L106" i="10"/>
  <c r="K106" i="10"/>
  <c r="J85" i="10"/>
  <c r="I85" i="10"/>
  <c r="N85" i="10" s="1"/>
  <c r="H85" i="10"/>
  <c r="J72" i="10"/>
  <c r="I72" i="10"/>
  <c r="H72" i="10"/>
  <c r="L65" i="10"/>
  <c r="K65" i="10"/>
  <c r="L56" i="10"/>
  <c r="K56" i="10"/>
  <c r="J49" i="10"/>
  <c r="I49" i="10"/>
  <c r="H49" i="10"/>
  <c r="J51" i="10"/>
  <c r="I51" i="10"/>
  <c r="H51" i="10"/>
  <c r="L52" i="10"/>
  <c r="K52" i="10"/>
  <c r="J52" i="10"/>
  <c r="I52" i="10"/>
  <c r="H52" i="10"/>
  <c r="J47" i="10"/>
  <c r="I47" i="10"/>
  <c r="H47" i="10"/>
  <c r="J50" i="10"/>
  <c r="I50" i="10"/>
  <c r="H50" i="10"/>
  <c r="L46" i="10"/>
  <c r="K46" i="10"/>
  <c r="L48" i="10"/>
  <c r="K48" i="10"/>
  <c r="L83" i="10"/>
  <c r="K83" i="10"/>
  <c r="J83" i="10"/>
  <c r="I83" i="10"/>
  <c r="H83" i="10"/>
  <c r="L45" i="10"/>
  <c r="K45" i="10"/>
  <c r="L44" i="10"/>
  <c r="K44" i="10"/>
  <c r="J43" i="10"/>
  <c r="I43" i="10"/>
  <c r="H43" i="10"/>
  <c r="J54" i="10"/>
  <c r="I54" i="10"/>
  <c r="H54" i="10"/>
  <c r="L62" i="10"/>
  <c r="K62" i="10"/>
  <c r="L57" i="10"/>
  <c r="K57" i="10"/>
  <c r="L58" i="10"/>
  <c r="K58" i="10"/>
  <c r="J53" i="10"/>
  <c r="I53" i="10"/>
  <c r="H53" i="10"/>
  <c r="J61" i="10"/>
  <c r="I61" i="10"/>
  <c r="H61" i="10"/>
  <c r="L64" i="10"/>
  <c r="K64" i="10"/>
  <c r="L41" i="10"/>
  <c r="K41" i="10"/>
  <c r="J40" i="10"/>
  <c r="I40" i="10"/>
  <c r="H40" i="10"/>
  <c r="K40" i="10" l="1"/>
  <c r="H41" i="10"/>
  <c r="H64" i="10"/>
  <c r="K61" i="10"/>
  <c r="K53" i="10"/>
  <c r="H58" i="10"/>
  <c r="H57" i="10"/>
  <c r="H62" i="10"/>
  <c r="K54" i="10"/>
  <c r="K43" i="10"/>
  <c r="H44" i="10"/>
  <c r="H45" i="10"/>
  <c r="H48" i="10"/>
  <c r="H46" i="10"/>
  <c r="K50" i="10"/>
  <c r="K47" i="10"/>
  <c r="K51" i="10"/>
  <c r="K49" i="10"/>
  <c r="H56" i="10"/>
  <c r="H65" i="10"/>
  <c r="K72" i="10"/>
  <c r="K85" i="10"/>
  <c r="H106" i="10"/>
  <c r="H67" i="10"/>
  <c r="H68" i="10"/>
  <c r="H69" i="10"/>
  <c r="K70" i="10"/>
  <c r="K71" i="10"/>
  <c r="K55" i="10"/>
  <c r="H74" i="10"/>
  <c r="H118" i="10"/>
  <c r="K82" i="10"/>
  <c r="H84" i="10"/>
  <c r="H92" i="10"/>
  <c r="K97" i="10"/>
  <c r="K117" i="10"/>
  <c r="H113" i="10"/>
  <c r="K11" i="10"/>
  <c r="K13" i="10"/>
  <c r="H15" i="10"/>
  <c r="H25" i="10"/>
  <c r="K26" i="10"/>
  <c r="H28" i="10"/>
  <c r="H30" i="10"/>
  <c r="H35" i="10"/>
  <c r="H29" i="10"/>
  <c r="K32" i="10"/>
  <c r="H31" i="10"/>
  <c r="K103" i="10"/>
  <c r="K91" i="10"/>
  <c r="H96" i="10"/>
  <c r="B12" i="8" s="1"/>
  <c r="H33" i="10"/>
  <c r="L49" i="10"/>
  <c r="L85" i="10"/>
  <c r="L70" i="10"/>
  <c r="L97" i="10"/>
  <c r="L11" i="10"/>
  <c r="L32" i="10"/>
  <c r="L91" i="10"/>
  <c r="I41" i="10"/>
  <c r="I64" i="10"/>
  <c r="I58" i="10"/>
  <c r="I57" i="10"/>
  <c r="I62" i="10"/>
  <c r="I44" i="10"/>
  <c r="I45" i="10"/>
  <c r="I48" i="10"/>
  <c r="I46" i="10"/>
  <c r="I56" i="10"/>
  <c r="I65" i="10"/>
  <c r="I106" i="10"/>
  <c r="I67" i="10"/>
  <c r="I68" i="10"/>
  <c r="I69" i="10"/>
  <c r="I74" i="10"/>
  <c r="I118" i="10"/>
  <c r="N118" i="10" s="1"/>
  <c r="I84" i="10"/>
  <c r="N84" i="10" s="1"/>
  <c r="I92" i="10"/>
  <c r="I113" i="10"/>
  <c r="I15" i="10"/>
  <c r="I25" i="10"/>
  <c r="N25" i="10" s="1"/>
  <c r="I28" i="10"/>
  <c r="I30" i="10"/>
  <c r="I35" i="10"/>
  <c r="I29" i="10"/>
  <c r="I31" i="10"/>
  <c r="I96" i="10"/>
  <c r="I33" i="10"/>
  <c r="L40" i="10"/>
  <c r="L61" i="10"/>
  <c r="L53" i="10"/>
  <c r="L54" i="10"/>
  <c r="L43" i="10"/>
  <c r="L50" i="10"/>
  <c r="L47" i="10"/>
  <c r="L51" i="10"/>
  <c r="L72" i="10"/>
  <c r="L71" i="10"/>
  <c r="L55" i="10"/>
  <c r="L82" i="10"/>
  <c r="L117" i="10"/>
  <c r="L13" i="10"/>
  <c r="L26" i="10"/>
  <c r="L103" i="10"/>
  <c r="J41" i="10"/>
  <c r="J64" i="10"/>
  <c r="J58" i="10"/>
  <c r="J57" i="10"/>
  <c r="J62" i="10"/>
  <c r="J44" i="10"/>
  <c r="J45" i="10"/>
  <c r="J48" i="10"/>
  <c r="J46" i="10"/>
  <c r="J56" i="10"/>
  <c r="J65" i="10"/>
  <c r="J106" i="10"/>
  <c r="J67" i="10"/>
  <c r="J68" i="10"/>
  <c r="J69" i="10"/>
  <c r="J74" i="10"/>
  <c r="J118" i="10"/>
  <c r="J84" i="10"/>
  <c r="J92" i="10"/>
  <c r="J113" i="10"/>
  <c r="J15" i="10"/>
  <c r="J25" i="10"/>
  <c r="J28" i="10"/>
  <c r="J30" i="10"/>
  <c r="J35" i="10"/>
  <c r="J29" i="10"/>
  <c r="J31" i="10"/>
  <c r="J96" i="10"/>
  <c r="D12" i="8" s="1"/>
  <c r="J33" i="10"/>
  <c r="E7" i="8"/>
  <c r="F7" i="8"/>
  <c r="D7" i="8"/>
  <c r="M87" i="10"/>
  <c r="C12" i="8" l="1"/>
  <c r="N96" i="10"/>
  <c r="E12" i="8"/>
  <c r="F12" i="8"/>
  <c r="C7" i="8"/>
  <c r="C37" i="8"/>
  <c r="B37" i="8"/>
  <c r="C22" i="8"/>
  <c r="B22" i="8"/>
  <c r="C20" i="8"/>
  <c r="C47" i="8" s="1"/>
  <c r="B20" i="8"/>
  <c r="B47" i="8" s="1"/>
  <c r="C19" i="8"/>
  <c r="C46" i="8" s="1"/>
  <c r="B19" i="8"/>
  <c r="B46" i="8" s="1"/>
  <c r="D37" i="8"/>
  <c r="D22" i="8"/>
  <c r="D20" i="8"/>
  <c r="D47" i="8" s="1"/>
  <c r="D19" i="8"/>
  <c r="D46" i="8" s="1"/>
  <c r="E37" i="8"/>
  <c r="E22" i="8"/>
  <c r="E19" i="8"/>
  <c r="E46" i="8" s="1"/>
  <c r="J120" i="11"/>
  <c r="I120" i="11"/>
  <c r="J111" i="11"/>
  <c r="I111" i="11"/>
  <c r="J110" i="11"/>
  <c r="I110" i="11"/>
  <c r="J108" i="11"/>
  <c r="I108" i="11"/>
  <c r="J100" i="11"/>
  <c r="I100" i="11"/>
  <c r="J99" i="11"/>
  <c r="I99" i="11"/>
  <c r="J95" i="11"/>
  <c r="I95" i="11"/>
  <c r="J94" i="11"/>
  <c r="I94" i="11"/>
  <c r="J90" i="11"/>
  <c r="I90" i="11"/>
  <c r="J89" i="11"/>
  <c r="I89" i="11"/>
  <c r="J87" i="11"/>
  <c r="I87" i="11"/>
  <c r="J38" i="11"/>
  <c r="I38" i="11"/>
  <c r="J37" i="11"/>
  <c r="I37" i="11"/>
  <c r="J9" i="11"/>
  <c r="I9" i="11"/>
  <c r="H9" i="11"/>
  <c r="K9" i="11"/>
  <c r="L9" i="11"/>
  <c r="M9" i="11"/>
  <c r="N9" i="11"/>
  <c r="H37" i="11"/>
  <c r="K37" i="11"/>
  <c r="L37" i="11"/>
  <c r="M37" i="11"/>
  <c r="N37" i="11"/>
  <c r="H38" i="11"/>
  <c r="K38" i="11"/>
  <c r="L38" i="11"/>
  <c r="M38" i="11"/>
  <c r="N38" i="11"/>
  <c r="H87" i="11"/>
  <c r="K87" i="11"/>
  <c r="L87" i="11"/>
  <c r="M87" i="11"/>
  <c r="N87" i="11"/>
  <c r="H89" i="11"/>
  <c r="K89" i="11"/>
  <c r="L89" i="11"/>
  <c r="M89" i="11"/>
  <c r="N89" i="11"/>
  <c r="H90" i="11"/>
  <c r="K90" i="11"/>
  <c r="L90" i="11"/>
  <c r="M90" i="11"/>
  <c r="N90" i="11"/>
  <c r="H94" i="11"/>
  <c r="K94" i="11"/>
  <c r="L94" i="11"/>
  <c r="M94" i="11"/>
  <c r="N94" i="11"/>
  <c r="H95" i="11"/>
  <c r="K95" i="11"/>
  <c r="L95" i="11"/>
  <c r="M95" i="11"/>
  <c r="N95" i="11"/>
  <c r="H99" i="11"/>
  <c r="K99" i="11"/>
  <c r="L99" i="11"/>
  <c r="M99" i="11"/>
  <c r="N99" i="11"/>
  <c r="H100" i="11"/>
  <c r="K100" i="11"/>
  <c r="L100" i="11"/>
  <c r="M100" i="11"/>
  <c r="N100" i="11"/>
  <c r="H108" i="11"/>
  <c r="K108" i="11"/>
  <c r="L108" i="11"/>
  <c r="M108" i="11"/>
  <c r="N108" i="11"/>
  <c r="H110" i="11"/>
  <c r="K110" i="11"/>
  <c r="L110" i="11"/>
  <c r="M110" i="11"/>
  <c r="N110" i="11"/>
  <c r="H111" i="11"/>
  <c r="K111" i="11"/>
  <c r="L111" i="11"/>
  <c r="M111" i="11"/>
  <c r="N111" i="11"/>
  <c r="H120" i="11"/>
  <c r="K120" i="11"/>
  <c r="L120" i="11"/>
  <c r="M120" i="11"/>
  <c r="N120" i="11"/>
  <c r="J8" i="10"/>
  <c r="D6" i="8" s="1"/>
  <c r="D33" i="8" s="1"/>
  <c r="K8" i="10"/>
  <c r="K8" i="11" s="1"/>
  <c r="L8" i="10"/>
  <c r="L8" i="11" s="1"/>
  <c r="J11" i="11"/>
  <c r="K11" i="11"/>
  <c r="J13" i="11"/>
  <c r="K13" i="11"/>
  <c r="J14" i="11"/>
  <c r="K14" i="11"/>
  <c r="J15" i="11"/>
  <c r="K15" i="11"/>
  <c r="J16" i="11"/>
  <c r="K16" i="11"/>
  <c r="J17" i="11"/>
  <c r="K17" i="11"/>
  <c r="J18" i="11"/>
  <c r="K18" i="11"/>
  <c r="J20" i="11"/>
  <c r="K21" i="11"/>
  <c r="J22" i="11"/>
  <c r="K22" i="11"/>
  <c r="J23" i="11"/>
  <c r="K23" i="11"/>
  <c r="J24" i="11"/>
  <c r="K24" i="11"/>
  <c r="J25" i="11"/>
  <c r="K25" i="11"/>
  <c r="J26" i="11"/>
  <c r="K26" i="11"/>
  <c r="J28" i="11"/>
  <c r="K28" i="11"/>
  <c r="J29" i="11"/>
  <c r="K29" i="11"/>
  <c r="J30" i="11"/>
  <c r="K30" i="11"/>
  <c r="J31" i="11"/>
  <c r="K31" i="11"/>
  <c r="J32" i="11"/>
  <c r="K32" i="11"/>
  <c r="J34" i="11"/>
  <c r="K34" i="11"/>
  <c r="K40" i="11"/>
  <c r="J41" i="11"/>
  <c r="K41" i="11"/>
  <c r="J43" i="11"/>
  <c r="K43" i="11"/>
  <c r="J44" i="11"/>
  <c r="K44" i="11"/>
  <c r="J45" i="11"/>
  <c r="K45" i="11"/>
  <c r="J46" i="11"/>
  <c r="K46" i="11"/>
  <c r="J47" i="11"/>
  <c r="K47" i="11"/>
  <c r="J48" i="11"/>
  <c r="K48" i="11"/>
  <c r="J49" i="11"/>
  <c r="K49" i="11"/>
  <c r="J50" i="11"/>
  <c r="K50" i="11"/>
  <c r="J51" i="11"/>
  <c r="K51" i="11"/>
  <c r="J52" i="11"/>
  <c r="K52" i="11"/>
  <c r="J53" i="11"/>
  <c r="K53" i="11"/>
  <c r="J54" i="11"/>
  <c r="K54" i="11"/>
  <c r="J55" i="11"/>
  <c r="K55" i="11"/>
  <c r="J56" i="11"/>
  <c r="K56" i="11"/>
  <c r="J57" i="11"/>
  <c r="K57" i="11"/>
  <c r="J58" i="11"/>
  <c r="K58" i="11"/>
  <c r="J59" i="11"/>
  <c r="K59" i="11"/>
  <c r="J61" i="11"/>
  <c r="K61" i="11"/>
  <c r="J62" i="11"/>
  <c r="K62" i="11"/>
  <c r="J63" i="11"/>
  <c r="K63" i="11"/>
  <c r="J64" i="11"/>
  <c r="K64" i="11"/>
  <c r="J65" i="11"/>
  <c r="K65" i="11"/>
  <c r="J67" i="11"/>
  <c r="K67" i="11"/>
  <c r="J68" i="11"/>
  <c r="K68" i="11"/>
  <c r="J69" i="11"/>
  <c r="K69" i="11"/>
  <c r="J70" i="11"/>
  <c r="K70" i="11"/>
  <c r="J71" i="11"/>
  <c r="K71" i="11"/>
  <c r="J72" i="11"/>
  <c r="K72" i="11"/>
  <c r="J74" i="11"/>
  <c r="K75" i="11"/>
  <c r="J76" i="11"/>
  <c r="K76" i="11"/>
  <c r="J77" i="11"/>
  <c r="K77" i="11"/>
  <c r="J79" i="11"/>
  <c r="K79" i="11"/>
  <c r="J80" i="11"/>
  <c r="K80" i="11"/>
  <c r="J82" i="11"/>
  <c r="K82" i="11"/>
  <c r="J83" i="11"/>
  <c r="K83" i="11"/>
  <c r="J84" i="11"/>
  <c r="K84" i="11"/>
  <c r="J85" i="11"/>
  <c r="K85" i="11"/>
  <c r="D39" i="8"/>
  <c r="J92" i="11"/>
  <c r="K92" i="11"/>
  <c r="K96" i="11"/>
  <c r="J97" i="11"/>
  <c r="J102" i="11"/>
  <c r="K102" i="11"/>
  <c r="J103" i="11"/>
  <c r="K103" i="11"/>
  <c r="K105" i="11"/>
  <c r="J106" i="11"/>
  <c r="K106" i="11"/>
  <c r="K113" i="11"/>
  <c r="J114" i="11"/>
  <c r="K114" i="11"/>
  <c r="J115" i="11"/>
  <c r="K115" i="11"/>
  <c r="J116" i="11"/>
  <c r="K116" i="11"/>
  <c r="J117" i="11"/>
  <c r="K117" i="11"/>
  <c r="J118" i="11"/>
  <c r="K118" i="11"/>
  <c r="I8" i="10"/>
  <c r="I118" i="11"/>
  <c r="I117" i="11"/>
  <c r="I116" i="11"/>
  <c r="I115" i="11"/>
  <c r="I114" i="11"/>
  <c r="I113" i="11"/>
  <c r="I106" i="11"/>
  <c r="I105" i="11"/>
  <c r="I103" i="11"/>
  <c r="I102" i="11"/>
  <c r="I97" i="11"/>
  <c r="I96" i="11"/>
  <c r="I92" i="11"/>
  <c r="I91" i="11"/>
  <c r="I85" i="11"/>
  <c r="I84" i="11"/>
  <c r="I83" i="11"/>
  <c r="I82" i="11"/>
  <c r="I80" i="11"/>
  <c r="I79" i="11"/>
  <c r="I77" i="11"/>
  <c r="I76" i="11"/>
  <c r="I75" i="11"/>
  <c r="I74" i="11"/>
  <c r="I72" i="11"/>
  <c r="I71" i="11"/>
  <c r="I70" i="11"/>
  <c r="I69" i="11"/>
  <c r="I68" i="11"/>
  <c r="I67" i="11"/>
  <c r="I65" i="11"/>
  <c r="I64" i="11"/>
  <c r="I63" i="11"/>
  <c r="I61" i="11"/>
  <c r="I59" i="11"/>
  <c r="I58" i="11"/>
  <c r="I57" i="11"/>
  <c r="I56" i="11"/>
  <c r="I55" i="11"/>
  <c r="I54" i="11"/>
  <c r="I53" i="11"/>
  <c r="I52" i="11"/>
  <c r="I51" i="11"/>
  <c r="I50" i="11"/>
  <c r="I49" i="11"/>
  <c r="I48" i="11"/>
  <c r="I47" i="11"/>
  <c r="I46" i="11"/>
  <c r="I45" i="11"/>
  <c r="I44" i="11"/>
  <c r="I43" i="11"/>
  <c r="I41" i="11"/>
  <c r="I34" i="11"/>
  <c r="I32" i="11"/>
  <c r="I31" i="11"/>
  <c r="I30" i="11"/>
  <c r="I29" i="11"/>
  <c r="I26" i="11"/>
  <c r="I25" i="11"/>
  <c r="I24" i="11"/>
  <c r="I23" i="11"/>
  <c r="I22" i="11"/>
  <c r="I21" i="11"/>
  <c r="I20" i="11"/>
  <c r="I18" i="11"/>
  <c r="I17" i="11"/>
  <c r="I16" i="11"/>
  <c r="I15" i="11"/>
  <c r="I14" i="11"/>
  <c r="I13" i="11"/>
  <c r="I11" i="11"/>
  <c r="H118" i="11"/>
  <c r="H117" i="11"/>
  <c r="H116" i="11"/>
  <c r="H115" i="11"/>
  <c r="H114" i="11"/>
  <c r="H113" i="11"/>
  <c r="H106" i="11"/>
  <c r="H105" i="11"/>
  <c r="H103" i="11"/>
  <c r="H102" i="11"/>
  <c r="H97" i="11"/>
  <c r="H96" i="11"/>
  <c r="H92" i="11"/>
  <c r="H91" i="11"/>
  <c r="H85" i="11"/>
  <c r="H84" i="11"/>
  <c r="H83" i="11"/>
  <c r="H82" i="11"/>
  <c r="H80" i="11"/>
  <c r="H79" i="11"/>
  <c r="H77" i="11"/>
  <c r="H76" i="11"/>
  <c r="H75" i="11"/>
  <c r="H74" i="11"/>
  <c r="H72" i="11"/>
  <c r="H71" i="11"/>
  <c r="H70" i="11"/>
  <c r="H69" i="11"/>
  <c r="H68" i="11"/>
  <c r="H67" i="11"/>
  <c r="H65" i="11"/>
  <c r="H64" i="11"/>
  <c r="H63" i="11"/>
  <c r="H62" i="11"/>
  <c r="H61" i="11"/>
  <c r="H59" i="11"/>
  <c r="H58" i="11"/>
  <c r="H57" i="11"/>
  <c r="H56" i="11"/>
  <c r="H55" i="11"/>
  <c r="H54" i="11"/>
  <c r="H53" i="11"/>
  <c r="H52" i="11"/>
  <c r="H51" i="11"/>
  <c r="H50" i="11"/>
  <c r="H49" i="11"/>
  <c r="H48" i="11"/>
  <c r="H47" i="11"/>
  <c r="H46" i="11"/>
  <c r="H45" i="11"/>
  <c r="H44" i="11"/>
  <c r="H43" i="11"/>
  <c r="H41" i="11"/>
  <c r="H40" i="11"/>
  <c r="H34" i="11"/>
  <c r="B14" i="8"/>
  <c r="B41" i="8" s="1"/>
  <c r="H32" i="11"/>
  <c r="H31" i="11"/>
  <c r="H30" i="11"/>
  <c r="H29" i="11"/>
  <c r="H28" i="11"/>
  <c r="H26" i="11"/>
  <c r="H25" i="11"/>
  <c r="H24" i="11"/>
  <c r="H23" i="11"/>
  <c r="H22" i="11"/>
  <c r="H21" i="11"/>
  <c r="H20" i="11"/>
  <c r="H18" i="11"/>
  <c r="H17" i="11"/>
  <c r="H16" i="11"/>
  <c r="H15" i="11"/>
  <c r="H14" i="11"/>
  <c r="H13" i="11"/>
  <c r="H11" i="11"/>
  <c r="H8" i="10"/>
  <c r="B6" i="8" s="1"/>
  <c r="B33" i="8" s="1"/>
  <c r="F15" i="8"/>
  <c r="I7" i="4"/>
  <c r="I6" i="4"/>
  <c r="E15" i="8"/>
  <c r="E42" i="8" s="1"/>
  <c r="H7" i="4"/>
  <c r="H6" i="4"/>
  <c r="M46" i="10" l="1"/>
  <c r="N46" i="10" s="1"/>
  <c r="M33" i="10"/>
  <c r="N33" i="10" s="1"/>
  <c r="M24" i="10"/>
  <c r="M15" i="10"/>
  <c r="N15" i="10" s="1"/>
  <c r="M118" i="10"/>
  <c r="M103" i="10"/>
  <c r="N103" i="10" s="1"/>
  <c r="M83" i="10"/>
  <c r="N83" i="10" s="1"/>
  <c r="M72" i="10"/>
  <c r="N72" i="10" s="1"/>
  <c r="M63" i="10"/>
  <c r="N63" i="10" s="1"/>
  <c r="M54" i="10"/>
  <c r="N54" i="10" s="1"/>
  <c r="M113" i="10"/>
  <c r="N113" i="10" s="1"/>
  <c r="M91" i="10"/>
  <c r="N91" i="10" s="1"/>
  <c r="M76" i="10"/>
  <c r="N76" i="10" s="1"/>
  <c r="M67" i="10"/>
  <c r="N67" i="10" s="1"/>
  <c r="M57" i="10"/>
  <c r="N57" i="10" s="1"/>
  <c r="M49" i="10"/>
  <c r="N49" i="10" s="1"/>
  <c r="M40" i="10"/>
  <c r="N40" i="10" s="1"/>
  <c r="M28" i="10"/>
  <c r="N28" i="10" s="1"/>
  <c r="M18" i="10"/>
  <c r="E6" i="8"/>
  <c r="E33" i="8" s="1"/>
  <c r="M115" i="10"/>
  <c r="N115" i="10" s="1"/>
  <c r="M96" i="10"/>
  <c r="M79" i="10"/>
  <c r="N79" i="10" s="1"/>
  <c r="M69" i="10"/>
  <c r="N69" i="10" s="1"/>
  <c r="M59" i="10"/>
  <c r="M51" i="10"/>
  <c r="N51" i="10" s="1"/>
  <c r="M43" i="10"/>
  <c r="N43" i="10" s="1"/>
  <c r="M30" i="10"/>
  <c r="N30" i="10" s="1"/>
  <c r="M21" i="10"/>
  <c r="M11" i="10"/>
  <c r="N11" i="10" s="1"/>
  <c r="J8" i="11"/>
  <c r="C6" i="8"/>
  <c r="C33" i="8" s="1"/>
  <c r="M7" i="10"/>
  <c r="M106" i="10"/>
  <c r="N106" i="10" s="1"/>
  <c r="M85" i="10"/>
  <c r="M75" i="10"/>
  <c r="M65" i="10"/>
  <c r="N65" i="10" s="1"/>
  <c r="M56" i="10"/>
  <c r="N56" i="10" s="1"/>
  <c r="M48" i="10"/>
  <c r="N48" i="10" s="1"/>
  <c r="M35" i="10"/>
  <c r="N35" i="10" s="1"/>
  <c r="M26" i="10"/>
  <c r="M17" i="10"/>
  <c r="M117" i="10"/>
  <c r="M102" i="10"/>
  <c r="M82" i="10"/>
  <c r="N82" i="10" s="1"/>
  <c r="M71" i="10"/>
  <c r="N71" i="10" s="1"/>
  <c r="M62" i="10"/>
  <c r="N62" i="10" s="1"/>
  <c r="M53" i="10"/>
  <c r="N53" i="10" s="1"/>
  <c r="M45" i="10"/>
  <c r="N45" i="10" s="1"/>
  <c r="M32" i="10"/>
  <c r="N32" i="10" s="1"/>
  <c r="M23" i="10"/>
  <c r="M14" i="10"/>
  <c r="M92" i="10"/>
  <c r="N92" i="10" s="1"/>
  <c r="M68" i="10"/>
  <c r="N68" i="10" s="1"/>
  <c r="M50" i="10"/>
  <c r="N50" i="10" s="1"/>
  <c r="M29" i="10"/>
  <c r="N29" i="10" s="1"/>
  <c r="M105" i="10"/>
  <c r="M84" i="10"/>
  <c r="M74" i="10"/>
  <c r="N74" i="10" s="1"/>
  <c r="M64" i="10"/>
  <c r="N64" i="10" s="1"/>
  <c r="M55" i="10"/>
  <c r="N55" i="10" s="1"/>
  <c r="M47" i="10"/>
  <c r="N47" i="10" s="1"/>
  <c r="M34" i="10"/>
  <c r="M25" i="10"/>
  <c r="M16" i="10"/>
  <c r="M114" i="10"/>
  <c r="N114" i="10" s="1"/>
  <c r="M77" i="10"/>
  <c r="N77" i="10" s="1"/>
  <c r="M58" i="10"/>
  <c r="N58" i="10" s="1"/>
  <c r="M41" i="10"/>
  <c r="N41" i="10" s="1"/>
  <c r="M20" i="10"/>
  <c r="M116" i="10"/>
  <c r="M97" i="10"/>
  <c r="M80" i="10"/>
  <c r="N80" i="10" s="1"/>
  <c r="M70" i="10"/>
  <c r="N70" i="10" s="1"/>
  <c r="M61" i="10"/>
  <c r="N61" i="10" s="1"/>
  <c r="M52" i="10"/>
  <c r="N52" i="10" s="1"/>
  <c r="M44" i="10"/>
  <c r="N44" i="10" s="1"/>
  <c r="M31" i="10"/>
  <c r="N31" i="10" s="1"/>
  <c r="M22" i="10"/>
  <c r="N22" i="10" s="1"/>
  <c r="M13" i="10"/>
  <c r="H8" i="11"/>
  <c r="I8" i="11"/>
  <c r="M7" i="11" s="1"/>
  <c r="B39" i="8"/>
  <c r="L118" i="11"/>
  <c r="L116" i="11"/>
  <c r="L114" i="11"/>
  <c r="L106" i="11"/>
  <c r="L103" i="11"/>
  <c r="L97" i="11"/>
  <c r="L85" i="11"/>
  <c r="L83" i="11"/>
  <c r="L80" i="11"/>
  <c r="L77" i="11"/>
  <c r="L75" i="11"/>
  <c r="L72" i="11"/>
  <c r="L70" i="11"/>
  <c r="L65" i="11"/>
  <c r="L63" i="11"/>
  <c r="L61" i="11"/>
  <c r="L58" i="11"/>
  <c r="L56" i="11"/>
  <c r="L54" i="11"/>
  <c r="L52" i="11"/>
  <c r="L50" i="11"/>
  <c r="L48" i="11"/>
  <c r="L46" i="11"/>
  <c r="L44" i="11"/>
  <c r="L35" i="11"/>
  <c r="L31" i="11"/>
  <c r="L29" i="11"/>
  <c r="L26" i="11"/>
  <c r="L24" i="11"/>
  <c r="L22" i="11"/>
  <c r="L20" i="11"/>
  <c r="L17" i="11"/>
  <c r="L15" i="11"/>
  <c r="L13" i="11"/>
  <c r="L117" i="11"/>
  <c r="L115" i="11"/>
  <c r="L113" i="11"/>
  <c r="L105" i="11"/>
  <c r="L96" i="11"/>
  <c r="L84" i="11"/>
  <c r="L82" i="11"/>
  <c r="L79" i="11"/>
  <c r="L76" i="11"/>
  <c r="L71" i="11"/>
  <c r="L69" i="11"/>
  <c r="L67" i="11"/>
  <c r="L64" i="11"/>
  <c r="L62" i="11"/>
  <c r="L59" i="11"/>
  <c r="L57" i="11"/>
  <c r="L55" i="11"/>
  <c r="L53" i="11"/>
  <c r="L51" i="11"/>
  <c r="L49" i="11"/>
  <c r="L47" i="11"/>
  <c r="L45" i="11"/>
  <c r="L43" i="11"/>
  <c r="L40" i="11"/>
  <c r="L34" i="11"/>
  <c r="L32" i="11"/>
  <c r="L30" i="11"/>
  <c r="L28" i="11"/>
  <c r="L25" i="11"/>
  <c r="L23" i="11"/>
  <c r="L21" i="11"/>
  <c r="L18" i="11"/>
  <c r="L16" i="11"/>
  <c r="L14" i="11"/>
  <c r="L11" i="11"/>
  <c r="H36" i="4"/>
  <c r="I60" i="10"/>
  <c r="L101" i="10"/>
  <c r="L102" i="11"/>
  <c r="I15" i="4"/>
  <c r="I36" i="4"/>
  <c r="J91" i="11"/>
  <c r="I24" i="4"/>
  <c r="I62" i="11"/>
  <c r="H35" i="11"/>
  <c r="L101" i="11"/>
  <c r="L73" i="10"/>
  <c r="L74" i="11"/>
  <c r="K19" i="10"/>
  <c r="K19" i="11" s="1"/>
  <c r="K20" i="11"/>
  <c r="J98" i="10"/>
  <c r="J98" i="11" s="1"/>
  <c r="J96" i="11"/>
  <c r="C14" i="8"/>
  <c r="C41" i="8" s="1"/>
  <c r="I33" i="11"/>
  <c r="K73" i="10"/>
  <c r="K73" i="11" s="1"/>
  <c r="K74" i="11"/>
  <c r="K35" i="11"/>
  <c r="J104" i="10"/>
  <c r="J105" i="11"/>
  <c r="K98" i="10"/>
  <c r="K98" i="11" s="1"/>
  <c r="K97" i="11"/>
  <c r="L91" i="11"/>
  <c r="J19" i="10"/>
  <c r="J19" i="11" s="1"/>
  <c r="J21" i="11"/>
  <c r="I32" i="4"/>
  <c r="L93" i="10"/>
  <c r="L92" i="11"/>
  <c r="K81" i="10"/>
  <c r="K81" i="11" s="1"/>
  <c r="J73" i="10"/>
  <c r="J73" i="11" s="1"/>
  <c r="L66" i="10"/>
  <c r="L68" i="11"/>
  <c r="L39" i="10"/>
  <c r="L41" i="11"/>
  <c r="J75" i="11"/>
  <c r="K93" i="10"/>
  <c r="K93" i="11" s="1"/>
  <c r="E39" i="8"/>
  <c r="F14" i="8"/>
  <c r="L33" i="11"/>
  <c r="K27" i="10"/>
  <c r="K27" i="11" s="1"/>
  <c r="H33" i="11"/>
  <c r="I35" i="11"/>
  <c r="I27" i="10"/>
  <c r="I39" i="10"/>
  <c r="I93" i="10"/>
  <c r="J112" i="10"/>
  <c r="J113" i="11"/>
  <c r="L98" i="10"/>
  <c r="J39" i="10"/>
  <c r="J39" i="11" s="1"/>
  <c r="J40" i="11"/>
  <c r="E14" i="8"/>
  <c r="E41" i="8" s="1"/>
  <c r="K33" i="11"/>
  <c r="K91" i="11"/>
  <c r="J35" i="11"/>
  <c r="I40" i="11"/>
  <c r="H73" i="10"/>
  <c r="H73" i="11" s="1"/>
  <c r="H104" i="10"/>
  <c r="D14" i="8"/>
  <c r="D41" i="8" s="1"/>
  <c r="J33" i="11"/>
  <c r="I28" i="11"/>
  <c r="C39" i="8"/>
  <c r="E20" i="8"/>
  <c r="E47" i="8" s="1"/>
  <c r="L112" i="10"/>
  <c r="K12" i="10"/>
  <c r="H66" i="10"/>
  <c r="H66" i="11" s="1"/>
  <c r="K112" i="10"/>
  <c r="L81" i="10"/>
  <c r="J78" i="10"/>
  <c r="J78" i="11" s="1"/>
  <c r="J12" i="10"/>
  <c r="J12" i="11" s="1"/>
  <c r="J81" i="10"/>
  <c r="J81" i="11" s="1"/>
  <c r="K101" i="10"/>
  <c r="K78" i="10"/>
  <c r="K78" i="11" s="1"/>
  <c r="L60" i="10"/>
  <c r="J27" i="10"/>
  <c r="J27" i="11" s="1"/>
  <c r="J42" i="10"/>
  <c r="K66" i="10"/>
  <c r="K66" i="11" s="1"/>
  <c r="L42" i="10"/>
  <c r="L104" i="10"/>
  <c r="J101" i="10"/>
  <c r="K60" i="10"/>
  <c r="K60" i="11" s="1"/>
  <c r="K42" i="10"/>
  <c r="K42" i="11" s="1"/>
  <c r="L27" i="10"/>
  <c r="L19" i="10"/>
  <c r="K104" i="10"/>
  <c r="J93" i="10"/>
  <c r="J93" i="11" s="1"/>
  <c r="L78" i="10"/>
  <c r="J66" i="10"/>
  <c r="J66" i="11" s="1"/>
  <c r="J60" i="10"/>
  <c r="J60" i="11" s="1"/>
  <c r="K39" i="10"/>
  <c r="L12" i="10"/>
  <c r="H78" i="10"/>
  <c r="H78" i="11" s="1"/>
  <c r="I81" i="10"/>
  <c r="I101" i="10"/>
  <c r="I104" i="10"/>
  <c r="I98" i="10"/>
  <c r="H81" i="10"/>
  <c r="H81" i="11" s="1"/>
  <c r="I12" i="10"/>
  <c r="H42" i="10"/>
  <c r="H42" i="11" s="1"/>
  <c r="H19" i="10"/>
  <c r="H19" i="11" s="1"/>
  <c r="I66" i="10"/>
  <c r="I73" i="10"/>
  <c r="I112" i="10"/>
  <c r="I19" i="10"/>
  <c r="I42" i="10"/>
  <c r="I78" i="10"/>
  <c r="H101" i="10"/>
  <c r="H27" i="10"/>
  <c r="H27" i="11" s="1"/>
  <c r="H39" i="10"/>
  <c r="H39" i="11" s="1"/>
  <c r="H93" i="10"/>
  <c r="H93" i="11" s="1"/>
  <c r="H112" i="10"/>
  <c r="H12" i="10"/>
  <c r="H12" i="11" s="1"/>
  <c r="H60" i="10"/>
  <c r="H60" i="11" s="1"/>
  <c r="H98" i="10"/>
  <c r="H98" i="11" s="1"/>
  <c r="H24" i="4"/>
  <c r="H15" i="4"/>
  <c r="H32" i="4"/>
  <c r="F19" i="8"/>
  <c r="F46" i="8" s="1"/>
  <c r="I12" i="11" l="1"/>
  <c r="I42" i="11"/>
  <c r="N42" i="10"/>
  <c r="I19" i="11"/>
  <c r="I93" i="11"/>
  <c r="I66" i="11"/>
  <c r="N66" i="10"/>
  <c r="I81" i="11"/>
  <c r="N81" i="10"/>
  <c r="I39" i="11"/>
  <c r="N39" i="10"/>
  <c r="I27" i="11"/>
  <c r="N27" i="10"/>
  <c r="I98" i="11"/>
  <c r="N98" i="10"/>
  <c r="N112" i="10"/>
  <c r="N104" i="10"/>
  <c r="I60" i="11"/>
  <c r="I78" i="11"/>
  <c r="N78" i="10"/>
  <c r="I73" i="11"/>
  <c r="N73" i="10"/>
  <c r="M27" i="10"/>
  <c r="M12" i="10"/>
  <c r="N12" i="10" s="1"/>
  <c r="M19" i="10"/>
  <c r="N19" i="10" s="1"/>
  <c r="M42" i="10"/>
  <c r="M81" i="10"/>
  <c r="M93" i="10"/>
  <c r="N93" i="10" s="1"/>
  <c r="M66" i="10"/>
  <c r="M60" i="10"/>
  <c r="N60" i="10" s="1"/>
  <c r="M101" i="10"/>
  <c r="N101" i="10" s="1"/>
  <c r="M98" i="10"/>
  <c r="M39" i="10"/>
  <c r="M112" i="10"/>
  <c r="M78" i="10"/>
  <c r="M104" i="10"/>
  <c r="M73" i="10"/>
  <c r="I38" i="4"/>
  <c r="I43" i="4" s="1"/>
  <c r="L60" i="11"/>
  <c r="L81" i="11"/>
  <c r="L78" i="11"/>
  <c r="L27" i="11"/>
  <c r="L98" i="11"/>
  <c r="L39" i="11"/>
  <c r="L66" i="11"/>
  <c r="L93" i="11"/>
  <c r="L73" i="11"/>
  <c r="L19" i="11"/>
  <c r="F16" i="8"/>
  <c r="H33" i="4"/>
  <c r="H38" i="4"/>
  <c r="H43" i="4" s="1"/>
  <c r="F11" i="8"/>
  <c r="I107" i="10"/>
  <c r="C16" i="8"/>
  <c r="C43" i="8" s="1"/>
  <c r="I101" i="11"/>
  <c r="L107" i="10"/>
  <c r="F8" i="8"/>
  <c r="L104" i="11"/>
  <c r="E8" i="8"/>
  <c r="E35" i="8" s="1"/>
  <c r="K104" i="11"/>
  <c r="H107" i="10"/>
  <c r="H107" i="11" s="1"/>
  <c r="B16" i="8"/>
  <c r="B43" i="8" s="1"/>
  <c r="H101" i="11"/>
  <c r="J10" i="10"/>
  <c r="J36" i="10" s="1"/>
  <c r="J36" i="11" s="1"/>
  <c r="K86" i="10"/>
  <c r="K39" i="11"/>
  <c r="J119" i="10"/>
  <c r="J119" i="11" s="1"/>
  <c r="J112" i="11"/>
  <c r="K10" i="10"/>
  <c r="K12" i="11"/>
  <c r="E11" i="8"/>
  <c r="H119" i="10"/>
  <c r="H119" i="11" s="1"/>
  <c r="H112" i="11"/>
  <c r="I119" i="10"/>
  <c r="I112" i="11"/>
  <c r="C8" i="8"/>
  <c r="C35" i="8" s="1"/>
  <c r="I104" i="11"/>
  <c r="J107" i="10"/>
  <c r="J107" i="11" s="1"/>
  <c r="D16" i="8"/>
  <c r="D43" i="8" s="1"/>
  <c r="J101" i="11"/>
  <c r="K107" i="10"/>
  <c r="K107" i="11" s="1"/>
  <c r="E16" i="8"/>
  <c r="E43" i="8" s="1"/>
  <c r="K101" i="11"/>
  <c r="L119" i="10"/>
  <c r="L112" i="11"/>
  <c r="L86" i="10"/>
  <c r="L42" i="11"/>
  <c r="H104" i="11"/>
  <c r="B8" i="8"/>
  <c r="B35" i="8" s="1"/>
  <c r="J86" i="10"/>
  <c r="J86" i="11" s="1"/>
  <c r="J42" i="11"/>
  <c r="L10" i="10"/>
  <c r="L12" i="11"/>
  <c r="K119" i="10"/>
  <c r="K119" i="11" s="1"/>
  <c r="K112" i="11"/>
  <c r="I33" i="4"/>
  <c r="D8" i="8"/>
  <c r="D35" i="8" s="1"/>
  <c r="J104" i="11"/>
  <c r="I86" i="10"/>
  <c r="I10" i="10"/>
  <c r="H10" i="10"/>
  <c r="H86" i="10"/>
  <c r="H86" i="11" s="1"/>
  <c r="I86" i="11" l="1"/>
  <c r="I119" i="11"/>
  <c r="N119" i="10"/>
  <c r="I107" i="11"/>
  <c r="N107" i="10"/>
  <c r="M107" i="10"/>
  <c r="M10" i="10"/>
  <c r="N10" i="10" s="1"/>
  <c r="M119" i="10"/>
  <c r="M86" i="10"/>
  <c r="N86" i="10" s="1"/>
  <c r="L86" i="11"/>
  <c r="L119" i="11"/>
  <c r="L107" i="11"/>
  <c r="L36" i="10"/>
  <c r="F13" i="8"/>
  <c r="L10" i="11"/>
  <c r="J88" i="10"/>
  <c r="K86" i="11"/>
  <c r="H36" i="10"/>
  <c r="H36" i="11" s="1"/>
  <c r="B13" i="8"/>
  <c r="B40" i="8" s="1"/>
  <c r="H10" i="11"/>
  <c r="E38" i="8"/>
  <c r="D13" i="8"/>
  <c r="D40" i="8" s="1"/>
  <c r="J10" i="11"/>
  <c r="I36" i="10"/>
  <c r="C13" i="8"/>
  <c r="C40" i="8" s="1"/>
  <c r="I10" i="11"/>
  <c r="K36" i="10"/>
  <c r="K36" i="11" s="1"/>
  <c r="E13" i="8"/>
  <c r="E40" i="8" s="1"/>
  <c r="K10" i="11"/>
  <c r="H88" i="10" l="1"/>
  <c r="H109" i="10" s="1"/>
  <c r="M36" i="10"/>
  <c r="N36" i="10" s="1"/>
  <c r="E34" i="8"/>
  <c r="E9" i="8"/>
  <c r="E36" i="8" s="1"/>
  <c r="K88" i="10"/>
  <c r="K109" i="10" s="1"/>
  <c r="I36" i="11"/>
  <c r="I88" i="10"/>
  <c r="J109" i="10"/>
  <c r="J88" i="11"/>
  <c r="L88" i="10"/>
  <c r="L36" i="11"/>
  <c r="H88" i="11" l="1"/>
  <c r="M88" i="10"/>
  <c r="N88" i="10" s="1"/>
  <c r="K88" i="11"/>
  <c r="E17" i="8"/>
  <c r="E44" i="8" s="1"/>
  <c r="H121" i="10"/>
  <c r="H121" i="11" s="1"/>
  <c r="H109" i="11"/>
  <c r="K121" i="10"/>
  <c r="K121" i="11" s="1"/>
  <c r="K109" i="11"/>
  <c r="J121" i="10"/>
  <c r="J121" i="11" s="1"/>
  <c r="J109" i="11"/>
  <c r="I109" i="10"/>
  <c r="I88" i="11"/>
  <c r="L109" i="10"/>
  <c r="L88" i="11"/>
  <c r="M109" i="10" l="1"/>
  <c r="N109" i="10" s="1"/>
  <c r="L121" i="10"/>
  <c r="L109" i="11"/>
  <c r="I121" i="10"/>
  <c r="I109" i="11"/>
  <c r="I121" i="11" l="1"/>
  <c r="M121" i="10"/>
  <c r="N121" i="10" s="1"/>
  <c r="L121" i="11"/>
  <c r="F6" i="4"/>
  <c r="G6" i="4"/>
  <c r="E6" i="4"/>
  <c r="G7" i="4"/>
  <c r="K2" i="4" s="1"/>
  <c r="F7" i="4"/>
  <c r="E7" i="4"/>
  <c r="F6" i="8"/>
  <c r="F33" i="8" s="1"/>
  <c r="K37" i="4"/>
  <c r="J37" i="4"/>
  <c r="J28" i="4"/>
  <c r="M24" i="11"/>
  <c r="B34" i="8"/>
  <c r="F37" i="8"/>
  <c r="D34" i="8" l="1"/>
  <c r="K28" i="4"/>
  <c r="D15" i="8"/>
  <c r="D42" i="8" s="1"/>
  <c r="D11" i="8"/>
  <c r="F42" i="8"/>
  <c r="C15" i="8"/>
  <c r="C42" i="8" s="1"/>
  <c r="C11" i="8"/>
  <c r="F34" i="8"/>
  <c r="C34" i="8"/>
  <c r="B15" i="8"/>
  <c r="B42" i="8" s="1"/>
  <c r="B11" i="8"/>
  <c r="J6" i="4"/>
  <c r="J7" i="4"/>
  <c r="K17" i="4"/>
  <c r="C2" i="4"/>
  <c r="J30" i="4"/>
  <c r="K30" i="4"/>
  <c r="J20" i="4"/>
  <c r="M11" i="11"/>
  <c r="M114" i="11"/>
  <c r="N117" i="11"/>
  <c r="M92" i="11"/>
  <c r="J13" i="4"/>
  <c r="F36" i="4"/>
  <c r="N17" i="11"/>
  <c r="M58" i="11"/>
  <c r="M59" i="11"/>
  <c r="N23" i="11"/>
  <c r="J21" i="4"/>
  <c r="N97" i="11"/>
  <c r="K27" i="4"/>
  <c r="N13" i="11"/>
  <c r="F32" i="4"/>
  <c r="M97" i="11"/>
  <c r="K29" i="4"/>
  <c r="K10" i="4"/>
  <c r="K40" i="4"/>
  <c r="M96" i="11"/>
  <c r="N102" i="11"/>
  <c r="N14" i="11"/>
  <c r="N96" i="11"/>
  <c r="M54" i="11"/>
  <c r="N98" i="11"/>
  <c r="F15" i="4"/>
  <c r="M117" i="11"/>
  <c r="N24" i="11"/>
  <c r="M33" i="11"/>
  <c r="M75" i="11"/>
  <c r="K21" i="4"/>
  <c r="G36" i="4"/>
  <c r="K16" i="4"/>
  <c r="N16" i="11"/>
  <c r="N20" i="11"/>
  <c r="N59" i="11"/>
  <c r="K8" i="4"/>
  <c r="K34" i="4"/>
  <c r="K11" i="4"/>
  <c r="K25" i="4"/>
  <c r="K26" i="4"/>
  <c r="M26" i="11"/>
  <c r="N118" i="11"/>
  <c r="M43" i="11"/>
  <c r="M63" i="11"/>
  <c r="M113" i="11"/>
  <c r="K20" i="4"/>
  <c r="M118" i="11"/>
  <c r="M82" i="11"/>
  <c r="M22" i="11"/>
  <c r="K18" i="4"/>
  <c r="K41" i="4"/>
  <c r="K9" i="4"/>
  <c r="M52" i="11"/>
  <c r="J8" i="4"/>
  <c r="J11" i="4"/>
  <c r="M13" i="11"/>
  <c r="M20" i="11"/>
  <c r="M25" i="11"/>
  <c r="J18" i="4"/>
  <c r="J35" i="4"/>
  <c r="K35" i="4"/>
  <c r="M53" i="11"/>
  <c r="M17" i="11"/>
  <c r="M16" i="11"/>
  <c r="K22" i="4"/>
  <c r="J22" i="4"/>
  <c r="M115" i="11"/>
  <c r="M14" i="11"/>
  <c r="M116" i="11"/>
  <c r="M18" i="11"/>
  <c r="M85" i="11"/>
  <c r="K23" i="4"/>
  <c r="J34" i="4"/>
  <c r="K13" i="4"/>
  <c r="K39" i="4"/>
  <c r="N25" i="11"/>
  <c r="M15" i="11"/>
  <c r="M51" i="11"/>
  <c r="M102" i="11"/>
  <c r="M83" i="11"/>
  <c r="M105" i="11"/>
  <c r="N75" i="11"/>
  <c r="M103" i="11"/>
  <c r="M31" i="11"/>
  <c r="F24" i="4"/>
  <c r="K31" i="4"/>
  <c r="G32" i="4"/>
  <c r="M70" i="11"/>
  <c r="M28" i="11"/>
  <c r="M91" i="11"/>
  <c r="M41" i="11"/>
  <c r="M69" i="11"/>
  <c r="M23" i="11"/>
  <c r="M44" i="11"/>
  <c r="M74" i="11"/>
  <c r="M48" i="11"/>
  <c r="K19" i="4"/>
  <c r="J17" i="4"/>
  <c r="J9" i="4"/>
  <c r="M71" i="11"/>
  <c r="J29" i="4"/>
  <c r="J16" i="4"/>
  <c r="K7" i="4"/>
  <c r="M56" i="11"/>
  <c r="M32" i="11"/>
  <c r="K6" i="4"/>
  <c r="M34" i="11"/>
  <c r="J31" i="4"/>
  <c r="K42" i="4"/>
  <c r="J42" i="4"/>
  <c r="M35" i="11"/>
  <c r="N82" i="11"/>
  <c r="J19" i="4"/>
  <c r="M29" i="11"/>
  <c r="K14" i="4"/>
  <c r="J14" i="4"/>
  <c r="G15" i="4"/>
  <c r="K12" i="4"/>
  <c r="M79" i="11"/>
  <c r="G24" i="4"/>
  <c r="M47" i="11"/>
  <c r="J41" i="4"/>
  <c r="J25" i="4"/>
  <c r="M21" i="11"/>
  <c r="M61" i="11"/>
  <c r="M40" i="11"/>
  <c r="M64" i="11"/>
  <c r="J27" i="4"/>
  <c r="J26" i="4"/>
  <c r="J12" i="4"/>
  <c r="J40" i="4"/>
  <c r="J10" i="4"/>
  <c r="J23" i="4"/>
  <c r="E24" i="4"/>
  <c r="J39" i="4"/>
  <c r="E15" i="4"/>
  <c r="E36" i="4"/>
  <c r="E32" i="4"/>
  <c r="N65" i="11" l="1"/>
  <c r="M65" i="11"/>
  <c r="N77" i="11"/>
  <c r="M77" i="11"/>
  <c r="N84" i="11"/>
  <c r="M84" i="11"/>
  <c r="N76" i="11"/>
  <c r="M76" i="11"/>
  <c r="N49" i="11"/>
  <c r="M49" i="11"/>
  <c r="C38" i="8"/>
  <c r="C9" i="8"/>
  <c r="N68" i="11"/>
  <c r="M68" i="11"/>
  <c r="N72" i="11"/>
  <c r="M72" i="11"/>
  <c r="N57" i="11"/>
  <c r="M57" i="11"/>
  <c r="N67" i="11"/>
  <c r="M67" i="11"/>
  <c r="N106" i="11"/>
  <c r="M106" i="11"/>
  <c r="N62" i="11"/>
  <c r="M62" i="11"/>
  <c r="N50" i="11"/>
  <c r="M50" i="11"/>
  <c r="N55" i="11"/>
  <c r="M55" i="11"/>
  <c r="N45" i="11"/>
  <c r="M45" i="11"/>
  <c r="N46" i="11"/>
  <c r="M46" i="11"/>
  <c r="D38" i="8"/>
  <c r="D9" i="8"/>
  <c r="N80" i="11"/>
  <c r="M80" i="11"/>
  <c r="N30" i="11"/>
  <c r="M30" i="11"/>
  <c r="B38" i="8"/>
  <c r="B9" i="8"/>
  <c r="F38" i="8"/>
  <c r="F39" i="8"/>
  <c r="F41" i="8"/>
  <c r="N22" i="11"/>
  <c r="N116" i="11"/>
  <c r="J36" i="4"/>
  <c r="N11" i="11"/>
  <c r="N114" i="11"/>
  <c r="J15" i="4"/>
  <c r="N92" i="11"/>
  <c r="M78" i="11"/>
  <c r="N58" i="11"/>
  <c r="K36" i="4"/>
  <c r="K32" i="4"/>
  <c r="N54" i="11"/>
  <c r="M98" i="11"/>
  <c r="N33" i="11"/>
  <c r="F33" i="4"/>
  <c r="M101" i="11"/>
  <c r="M27" i="11"/>
  <c r="N26" i="11"/>
  <c r="N63" i="11"/>
  <c r="N43" i="11"/>
  <c r="M104" i="11"/>
  <c r="N52" i="11"/>
  <c r="N115" i="11"/>
  <c r="N18" i="11"/>
  <c r="N113" i="11"/>
  <c r="N31" i="11"/>
  <c r="N53" i="11"/>
  <c r="N28" i="11"/>
  <c r="M19" i="11"/>
  <c r="N85" i="11"/>
  <c r="N15" i="11"/>
  <c r="N48" i="11"/>
  <c r="N71" i="11"/>
  <c r="N41" i="11"/>
  <c r="N70" i="11"/>
  <c r="N105" i="11"/>
  <c r="N56" i="11"/>
  <c r="M112" i="11"/>
  <c r="N32" i="11"/>
  <c r="N44" i="11"/>
  <c r="N91" i="11"/>
  <c r="N83" i="11"/>
  <c r="F38" i="4"/>
  <c r="F43" i="4" s="1"/>
  <c r="M12" i="11"/>
  <c r="N69" i="11"/>
  <c r="M73" i="11"/>
  <c r="N103" i="11"/>
  <c r="N51" i="11"/>
  <c r="K24" i="4"/>
  <c r="N74" i="11"/>
  <c r="M81" i="11"/>
  <c r="N47" i="11"/>
  <c r="N61" i="11"/>
  <c r="M66" i="11"/>
  <c r="N29" i="11"/>
  <c r="M60" i="11"/>
  <c r="N79" i="11"/>
  <c r="N35" i="11"/>
  <c r="K15" i="4"/>
  <c r="G38" i="4"/>
  <c r="G33" i="4"/>
  <c r="M42" i="11"/>
  <c r="N21" i="11"/>
  <c r="N64" i="11"/>
  <c r="M39" i="11"/>
  <c r="N34" i="11"/>
  <c r="J24" i="4"/>
  <c r="N40" i="11"/>
  <c r="E33" i="4"/>
  <c r="J32" i="4"/>
  <c r="E38" i="4"/>
  <c r="B17" i="8" l="1"/>
  <c r="B44" i="8" s="1"/>
  <c r="B36" i="8"/>
  <c r="N93" i="11"/>
  <c r="M93" i="11"/>
  <c r="D17" i="8"/>
  <c r="D44" i="8" s="1"/>
  <c r="D36" i="8"/>
  <c r="C17" i="8"/>
  <c r="C44" i="8" s="1"/>
  <c r="C36" i="8"/>
  <c r="F35" i="8"/>
  <c r="F43" i="8"/>
  <c r="N78" i="11"/>
  <c r="K33" i="4"/>
  <c r="N101" i="11"/>
  <c r="N27" i="11"/>
  <c r="M10" i="11"/>
  <c r="N104" i="11"/>
  <c r="N19" i="11"/>
  <c r="N73" i="11"/>
  <c r="M119" i="11"/>
  <c r="N112" i="11"/>
  <c r="N12" i="11"/>
  <c r="N81" i="11"/>
  <c r="J33" i="4"/>
  <c r="M86" i="11"/>
  <c r="N60" i="11"/>
  <c r="N66" i="11"/>
  <c r="G43" i="4"/>
  <c r="K43" i="4" s="1"/>
  <c r="K38" i="4"/>
  <c r="N42" i="11"/>
  <c r="N39" i="11"/>
  <c r="E43" i="4"/>
  <c r="J38" i="4"/>
  <c r="N107" i="11" l="1"/>
  <c r="M107" i="11"/>
  <c r="N10" i="11"/>
  <c r="J43" i="4"/>
  <c r="N119" i="11"/>
  <c r="F40" i="8"/>
  <c r="F9" i="8"/>
  <c r="M36" i="11"/>
  <c r="N86" i="11"/>
  <c r="F22" i="8" l="1"/>
  <c r="F20" i="8"/>
  <c r="M88" i="11"/>
  <c r="N36" i="11"/>
  <c r="F36" i="8"/>
  <c r="F17" i="8"/>
  <c r="F47" i="8" l="1"/>
  <c r="N88" i="11"/>
  <c r="F44" i="8"/>
  <c r="N109" i="11" l="1"/>
  <c r="M109" i="11"/>
  <c r="M121" i="11"/>
  <c r="N121" i="11" l="1"/>
</calcChain>
</file>

<file path=xl/comments1.xml><?xml version="1.0" encoding="utf-8"?>
<comments xmlns="http://schemas.openxmlformats.org/spreadsheetml/2006/main">
  <authors>
    <author>Mick rag. Armin</author>
  </authors>
  <commentList>
    <comment ref="E1" authorId="0" shapeId="0">
      <text>
        <r>
          <rPr>
            <b/>
            <sz val="9"/>
            <color indexed="81"/>
            <rFont val="Tahoma"/>
            <family val="2"/>
          </rPr>
          <t>Mick rag. Armin: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6"/>
            <color indexed="81"/>
            <rFont val="Tahoma"/>
            <family val="2"/>
          </rPr>
          <t>Daten werden vom PREVENTIVO 2018 übernommen</t>
        </r>
      </text>
    </comment>
  </commentList>
</comments>
</file>

<file path=xl/sharedStrings.xml><?xml version="1.0" encoding="utf-8"?>
<sst xmlns="http://schemas.openxmlformats.org/spreadsheetml/2006/main" count="11165" uniqueCount="4186">
  <si>
    <t>800.100.10</t>
  </si>
  <si>
    <t>Plusvalenze</t>
  </si>
  <si>
    <t>800.200.00</t>
  </si>
  <si>
    <t>MEHRWERT AUS AUSSERORDENTLICHEN VERÄUSSERUNGEN VON ANLAGEVERMÖGEN</t>
  </si>
  <si>
    <t>PLUSVALENZE DA ALIENAZIONI STRAORDINARIE DI IMMOBILIZZAZIONI</t>
  </si>
  <si>
    <t>800.200.10</t>
  </si>
  <si>
    <t>E.1.a</t>
  </si>
  <si>
    <t>810.000.00</t>
  </si>
  <si>
    <t>810</t>
  </si>
  <si>
    <t>KAPITALISIERTE KOSTEN</t>
  </si>
  <si>
    <t>COSTI CAPITALIZZATI</t>
  </si>
  <si>
    <t>810.100.00</t>
  </si>
  <si>
    <t>ZUWACHS VON IMMATERIELLEN ANLAGEVERMÖGEN</t>
  </si>
  <si>
    <t>INCREMENTO IMMOBILIZZAZIONI IMMATERIALI</t>
  </si>
  <si>
    <t>810.100.10</t>
  </si>
  <si>
    <t>35) Costi capitalizzati</t>
  </si>
  <si>
    <t>810.200.00</t>
  </si>
  <si>
    <t>ZUWACHS VON MATERIELLEN ANLAGEVERMÖGEN</t>
  </si>
  <si>
    <t>INCREMENTO IMMOBILIZZAZIONI MATERIALI</t>
  </si>
  <si>
    <t>810.200.10</t>
  </si>
  <si>
    <t>810.300.00</t>
  </si>
  <si>
    <t>VERWENDUNG VON ANTEILEN VON INVESTITIONSBEITRÄGEN</t>
  </si>
  <si>
    <t>UTILIZZO QUOTA DI CONTRIBUTI IN C/CAPITALE</t>
  </si>
  <si>
    <t>810.300.10</t>
  </si>
  <si>
    <t xml:space="preserve">UTILIZZO QUOTA DI CONTRIBUTI IN C/CAPITALE </t>
  </si>
  <si>
    <t>810.400.00</t>
  </si>
  <si>
    <t>BA1860</t>
  </si>
  <si>
    <t>BA1870</t>
  </si>
  <si>
    <t>BA1890</t>
  </si>
  <si>
    <t>BA1900</t>
  </si>
  <si>
    <t>BA1920</t>
  </si>
  <si>
    <t>BA1930</t>
  </si>
  <si>
    <t>BA1940</t>
  </si>
  <si>
    <t>BA0680</t>
  </si>
  <si>
    <t>BA0690</t>
  </si>
  <si>
    <t>BA0720</t>
  </si>
  <si>
    <t>BA0730</t>
  </si>
  <si>
    <t>BA0740</t>
  </si>
  <si>
    <t>BA0790</t>
  </si>
  <si>
    <t>BA0820</t>
  </si>
  <si>
    <t>BA0830</t>
  </si>
  <si>
    <t>BA0850</t>
  </si>
  <si>
    <t>470.800.65</t>
  </si>
  <si>
    <t>65</t>
  </si>
  <si>
    <t>470.800.85</t>
  </si>
  <si>
    <t>85</t>
  </si>
  <si>
    <t>470.800.90</t>
  </si>
  <si>
    <t>470.800.95</t>
  </si>
  <si>
    <t>AA0200</t>
  </si>
  <si>
    <t>AA0210</t>
  </si>
  <si>
    <t>AA0220</t>
  </si>
  <si>
    <t>AA0230</t>
  </si>
  <si>
    <t>AA0250</t>
  </si>
  <si>
    <t>AA0260</t>
  </si>
  <si>
    <t>AA0280</t>
  </si>
  <si>
    <t>AA0290</t>
  </si>
  <si>
    <t>AA0300</t>
  </si>
  <si>
    <t>BA2640</t>
  </si>
  <si>
    <t>BA2650</t>
  </si>
  <si>
    <t>BA2670</t>
  </si>
  <si>
    <t>BA2680</t>
  </si>
  <si>
    <t>BA2710</t>
  </si>
  <si>
    <t>BA2720</t>
  </si>
  <si>
    <t>BA2730</t>
  </si>
  <si>
    <t>BA2740</t>
  </si>
  <si>
    <t>BA2750</t>
  </si>
  <si>
    <t>BA2760</t>
  </si>
  <si>
    <t>BA2780</t>
  </si>
  <si>
    <t>740.200.65</t>
  </si>
  <si>
    <t>RÜCKZAHLUNG INPS FÜR BLUTSPENDER</t>
  </si>
  <si>
    <t>RIMBORSO INPS DONATORI DI SANGUE</t>
  </si>
  <si>
    <t>740.200.70</t>
  </si>
  <si>
    <t>RÜCKZAHLUNG INAIL FÜR UNFÄLLE DES BEDIENSTETEN PERSONALS</t>
  </si>
  <si>
    <t>RIMBORSO INAIL INFORTUNI PERSONALE DIPENDENTE</t>
  </si>
  <si>
    <t>740.200.80</t>
  </si>
  <si>
    <t>RÜCKERSTATTUNG FÜR GRATISSTROM</t>
  </si>
  <si>
    <t xml:space="preserve">RIMBORSO EROGAZIONE GRATUITA ENERGIA ELETTRICA </t>
  </si>
  <si>
    <t>740.200.90</t>
  </si>
  <si>
    <t>SONSTIGE REGRESSE, RÜCKZAHLUNGEN UND RÜCKERSTATTUNGEN</t>
  </si>
  <si>
    <t>ALTRE RIVALSE, RIMBORSI E RECUPERI</t>
  </si>
  <si>
    <t>740.300.00</t>
  </si>
  <si>
    <t>740.300.10</t>
  </si>
  <si>
    <t>PAY-BACK-RÜCKVERGÜTUNGEN VON PHARMAZEUTISCHEN BETRIEBEN</t>
  </si>
  <si>
    <t>RIMBORSO DA AZIENDE FARMACEUTICHE PER PAY BACK</t>
  </si>
  <si>
    <t>740.300.20</t>
  </si>
  <si>
    <t>ANDERE RÜCKVERGÜTUNGEN FÜR PHARMAZEUTISCHE BETREUUNG VON ÖFFENTLICHER HAND</t>
  </si>
  <si>
    <t>ALTRI RIMBORSI PER ASSISTENZA FARMACEUTICA DA PUBBLICO</t>
  </si>
  <si>
    <t>750.000.00</t>
  </si>
  <si>
    <t>SONSTIGE EIGENE ERLÖSE AUS BETRIEBLICHER TÄTIGKEIT</t>
  </si>
  <si>
    <t>ALTRI RICAVI PROPRI OPERATIVI</t>
  </si>
  <si>
    <t>750.100.00</t>
  </si>
  <si>
    <t>ERLÖSE AUS LIEFERUNGEN VON GÜTERN</t>
  </si>
  <si>
    <t>750.100.20</t>
  </si>
  <si>
    <t>ERLÖSE AUS LIEFERUNGEN VON GÜTERN FÜR BETRIEBE AUSSERHALB DES LANDES</t>
  </si>
  <si>
    <t>750.100.90</t>
  </si>
  <si>
    <t>ERLÖSE AUS LIEFERUNGEN VON GÜTERN FÜR ANDERE SUBJEKTE</t>
  </si>
  <si>
    <t>750.200.00</t>
  </si>
  <si>
    <t>RECHTE FÜR DIE AUSSTELLUNG VON BESTÄTIGUNGEN, VON KRANKENBLÄTTERN UND FOTOKOPIEN</t>
  </si>
  <si>
    <t>DIRITTI PER RILASCIO DI CERTIFICATI, DI CARTELLE CLINICHE E DI FOTOCOPIE</t>
  </si>
  <si>
    <t>750.200.10</t>
  </si>
  <si>
    <t>750.300.00</t>
  </si>
  <si>
    <t>VERGÜTUNGEN FÜR SANITÄRE RECHTE</t>
  </si>
  <si>
    <t>CORRISPETTIVI PER DIRITTI SANITARI</t>
  </si>
  <si>
    <t>750.300.10</t>
  </si>
  <si>
    <t>750.400.00</t>
  </si>
  <si>
    <t>MODELLVERSUCHE</t>
  </si>
  <si>
    <t>SPERIMENTAZIONI</t>
  </si>
  <si>
    <t>750.400.10</t>
  </si>
  <si>
    <t>750.900.00</t>
  </si>
  <si>
    <t>ALTRI RICAVI OPERATIVI</t>
  </si>
  <si>
    <t>750.900.10</t>
  </si>
  <si>
    <t>760.000.00</t>
  </si>
  <si>
    <t>760</t>
  </si>
  <si>
    <t>SONSTIGE EIGENE ERLÖSE AUS NICHT-BETRIEBLICHER TÄTIGKEIT</t>
  </si>
  <si>
    <t>ALTRI RICAVI PROPRI NON OPERATIVI</t>
  </si>
  <si>
    <t>760.100.00</t>
  </si>
  <si>
    <t>SCHENKUNGEN UND NACHLÄSSE</t>
  </si>
  <si>
    <t>DONAZIONI E LASCITI</t>
  </si>
  <si>
    <t>760.100.10</t>
  </si>
  <si>
    <t>760.300.00</t>
  </si>
  <si>
    <t>ERLÖSE AUS DEM VERMÖGEN</t>
  </si>
  <si>
    <t>RICAVI DA PATRIMONIO</t>
  </si>
  <si>
    <t>BA1520</t>
  </si>
  <si>
    <t>BA1530</t>
  </si>
  <si>
    <t>BA1540</t>
  </si>
  <si>
    <t>SONSTIGE ABWERTUNGEN</t>
  </si>
  <si>
    <t>ALTRE SVALUTAZIONI</t>
  </si>
  <si>
    <t>530.100.00</t>
  </si>
  <si>
    <t>ZUWEISUNG AN DEN ABWERTUNGSFONDS DES MAGAZINS</t>
  </si>
  <si>
    <t>ACCANTONAMENTI AL FONDO SVALUTAZIONE MAGAZZINO</t>
  </si>
  <si>
    <t>530.100.10</t>
  </si>
  <si>
    <t>ZUWEISUNG AN DEN ABWERTUNGSFONDS DER MEDIZINISCHEN RESTBESTÄNDE</t>
  </si>
  <si>
    <t>ACCANTONAMENTI AL FONDO SVALUTAZIONE SCORTE SANITARIE</t>
  </si>
  <si>
    <t>B.14.A</t>
  </si>
  <si>
    <t>Variazione rimanenze sanitarie</t>
  </si>
  <si>
    <t>24) Variaz. delle Rimanenze</t>
  </si>
  <si>
    <t>B.7</t>
  </si>
  <si>
    <t>530.100.20</t>
  </si>
  <si>
    <t>ZUWEISUNG AN DEN ABWERTUNGSFONDS DER NICHT-MEDIZINISCHEN RESTBESTÄNDE</t>
  </si>
  <si>
    <t>ACCANTONAMENTI AL FONDO SVALUTAZIONE SCORTE NON SANITARIE</t>
  </si>
  <si>
    <t>B.14.B</t>
  </si>
  <si>
    <t>Variazione rimanenze non sanitarie</t>
  </si>
  <si>
    <t>530.150.00</t>
  </si>
  <si>
    <t>ZUWEISUNGEN AN DEN WERTBERICHTIGUNGSFONDS DER FORDERUNGEN</t>
  </si>
  <si>
    <t>ACCANTONAMENTI AL FONDO SVALUTAZIONE CREDITI</t>
  </si>
  <si>
    <t>530.150.10</t>
  </si>
  <si>
    <t>Svalutazione dei crediti</t>
  </si>
  <si>
    <t>22) Altri Accantonamenti</t>
  </si>
  <si>
    <t>B.6.d</t>
  </si>
  <si>
    <t>535.000.00</t>
  </si>
  <si>
    <t>535</t>
  </si>
  <si>
    <t>ZUWEISUNGEN AN RÜCKSTELLUNGEN FÜR RISIKEN UND AUFWENDUNGEN</t>
  </si>
  <si>
    <t>AA1000</t>
  </si>
  <si>
    <t>AA1010</t>
  </si>
  <si>
    <t>AA1020</t>
  </si>
  <si>
    <t>AA1030</t>
  </si>
  <si>
    <t>AA1040</t>
  </si>
  <si>
    <t>AA1050</t>
  </si>
  <si>
    <t>AA1070</t>
  </si>
  <si>
    <t>AA1080</t>
  </si>
  <si>
    <t>AA1090</t>
  </si>
  <si>
    <t>EA0360</t>
  </si>
  <si>
    <t>EA0380</t>
  </si>
  <si>
    <t>EA0390</t>
  </si>
  <si>
    <t>EA0400</t>
  </si>
  <si>
    <t>EA0410</t>
  </si>
  <si>
    <t>EA0420</t>
  </si>
  <si>
    <t>EA0430</t>
  </si>
  <si>
    <t>EA0440</t>
  </si>
  <si>
    <t>EA0450</t>
  </si>
  <si>
    <t>EA0490</t>
  </si>
  <si>
    <t>EA0500</t>
  </si>
  <si>
    <t>EA0510</t>
  </si>
  <si>
    <t>Meno mobilità sanitaria attiva</t>
  </si>
  <si>
    <t xml:space="preserve">Abzüglich "eigene" Einnahmen </t>
  </si>
  <si>
    <t>Meno entrate "proprie"</t>
  </si>
  <si>
    <t>Gewinn-Verlust</t>
  </si>
  <si>
    <t>Utile-Perdita</t>
  </si>
  <si>
    <t>CONSUNTIVO</t>
  </si>
  <si>
    <t>AA0030</t>
  </si>
  <si>
    <t>AA0040</t>
  </si>
  <si>
    <t>AA0070</t>
  </si>
  <si>
    <t>AA0080</t>
  </si>
  <si>
    <t>AA0090</t>
  </si>
  <si>
    <t>AA0100</t>
  </si>
  <si>
    <t>AA0150</t>
  </si>
  <si>
    <t>AA0190</t>
  </si>
  <si>
    <t>720.200.20</t>
  </si>
  <si>
    <t>Prestazioni ambulatoriali</t>
  </si>
  <si>
    <t>720.200.30</t>
  </si>
  <si>
    <t>BA1240</t>
  </si>
  <si>
    <t>BA1260</t>
  </si>
  <si>
    <t>BA1290</t>
  </si>
  <si>
    <t>BA1300</t>
  </si>
  <si>
    <t>BA1330</t>
  </si>
  <si>
    <t>AA0660</t>
  </si>
  <si>
    <t>AA0680</t>
  </si>
  <si>
    <t>AA0690</t>
  </si>
  <si>
    <t>AA0710</t>
  </si>
  <si>
    <t>AA0730</t>
  </si>
  <si>
    <t>AA0760</t>
  </si>
  <si>
    <t>AA0780</t>
  </si>
  <si>
    <t>AA0790</t>
  </si>
  <si>
    <t>510.700.22</t>
  </si>
  <si>
    <t>COMPENSI PER IL PERSONALE NON SANITARIO IN COMANDO DA AS EXTRA - PAB</t>
  </si>
  <si>
    <t>B.2.B.2.4.C</t>
  </si>
  <si>
    <t>AA0850</t>
  </si>
  <si>
    <t>AA0860</t>
  </si>
  <si>
    <t>AA0870</t>
  </si>
  <si>
    <t>AA0900</t>
  </si>
  <si>
    <t>AA0910</t>
  </si>
  <si>
    <t>AA0920</t>
  </si>
  <si>
    <t>AA0930</t>
  </si>
  <si>
    <t>AA0950</t>
  </si>
  <si>
    <t>AA0960</t>
  </si>
  <si>
    <t>AA0970</t>
  </si>
  <si>
    <t>AA0990</t>
  </si>
  <si>
    <t>EA0200</t>
  </si>
  <si>
    <t>EA0210</t>
  </si>
  <si>
    <t>EA0220</t>
  </si>
  <si>
    <t>EA0230</t>
  </si>
  <si>
    <t>EA0240</t>
  </si>
  <si>
    <t>EA0250</t>
  </si>
  <si>
    <t>EA0270</t>
  </si>
  <si>
    <t>EA0290</t>
  </si>
  <si>
    <t>EA0300</t>
  </si>
  <si>
    <t>x.x.x</t>
  </si>
  <si>
    <t>ERLÖSE</t>
  </si>
  <si>
    <t>RICAVI</t>
  </si>
  <si>
    <t>700.000.00</t>
  </si>
  <si>
    <t>BEITRÄGE DES LANDES FÜR LAUFENDE AUSGABEN</t>
  </si>
  <si>
    <t>CONTRIBUTI IN C/ESERCIZIO DA PAB</t>
  </si>
  <si>
    <t>700.100.00</t>
  </si>
  <si>
    <t xml:space="preserve">NICHT VERWENDUNGSGEBUNDENE BEITRÄGE DES LANDES FÜR LAUFENDE AUSGABEN </t>
  </si>
  <si>
    <t>CONTRIBUTI IN C/ESERCIZIO DA PAB CON DESTINAZIONE INDISTINTA</t>
  </si>
  <si>
    <t>700.100.10</t>
  </si>
  <si>
    <t>34) Meno entrate Contributi PAB o Stato *</t>
  </si>
  <si>
    <t>A.1.a</t>
  </si>
  <si>
    <t>700.200.00</t>
  </si>
  <si>
    <t xml:space="preserve">VERWENDUNGSGEBUNDENE BEITRÄGE DES LANDES FÜR LAUFENDE AUSGABEN </t>
  </si>
  <si>
    <t>CONTRIBUTI IN C/ESERCIZIO DA PAB CON DESTINAZIONE VINCOLATA</t>
  </si>
  <si>
    <t>700.200.10</t>
  </si>
  <si>
    <t>700.300.00</t>
  </si>
  <si>
    <t>BEITRÄGE DES LANDES FÜR LAUFENDE AUSGABEN FÜR DIE ERNEUERUNG VON VERTRÄGEN</t>
  </si>
  <si>
    <t>CONTRIBUTI IN C/ESERCIZIO DA PAB PER RINNOVI CONTRATTUALI</t>
  </si>
  <si>
    <t>700.300.10</t>
  </si>
  <si>
    <t>700.400.00</t>
  </si>
  <si>
    <t>BEITRÄGE DES LANDES FÜR LAUFENDE AUSGABEN FÜR ZUSÄTZLICHE BETREUUNG</t>
  </si>
  <si>
    <t>CONTRIBUTI IN C/ESERCIZIO DA PAB PER ASSISTENZA AGGIUNTIVA</t>
  </si>
  <si>
    <t>700.400.10</t>
  </si>
  <si>
    <t>LEISTUNGEN GEM. ART. 15 LG 30/92 (AUSSERORDENTLICHE VERSORGUNG MIT PROTHESEN)</t>
  </si>
  <si>
    <t>PRESTAZIONI DI CUI ALL'ART. 15 LP 30/92 (FORN. STRAORD. PROT.)</t>
  </si>
  <si>
    <t>700.400.20</t>
  </si>
  <si>
    <t>700.400.30</t>
  </si>
  <si>
    <t>LEISTUNGEN GEM. LG 16/88 (ZAHNÄRZTLICHE BETREUUNG)</t>
  </si>
  <si>
    <t>PRESTAZIONI DI CUI L.P. 16/88 (ASSISTENZA ODONTOIATRICA)</t>
  </si>
  <si>
    <t>700.400.90</t>
  </si>
  <si>
    <t>SONSTIGE BEITRÄGE DES LANDES FÜR ZUSÄTZLICHE BETREUUNG</t>
  </si>
  <si>
    <t xml:space="preserve">ALTRI CONTRIBUTI IN C/ESERCIZIO DA PAB PER ASSISTENZA AGGIUNTIVA </t>
  </si>
  <si>
    <t>700.450.00</t>
  </si>
  <si>
    <t>NOCH ZUZUWEISENDE LANDESBEITRÄGE FÜR LAUFENDE AUSGABEN DER ZUSÄTZLICHEN BETREUUNG</t>
  </si>
  <si>
    <t>CONTRIBUTI IN C/ESERCIZIO DA PAB PER ASSISTENZA AGGIUNTIVA DA ASSEGNARE</t>
  </si>
  <si>
    <t>700.450.10</t>
  </si>
  <si>
    <t>LEISTUNGEN GEM. ART. 15 LG 30/92 (AUSSERORDENTLICHE VERSORGUNG MIT PROTHESEN) NOCH ZUZUWEISEN</t>
  </si>
  <si>
    <t>PRESTAZIONI DI CUI ALL'ART. 15 LP 30/92 (FORN. STRAORD. PROT.) DA ASSEGNARE</t>
  </si>
  <si>
    <t>700.450.20</t>
  </si>
  <si>
    <t>LEISTUNGEN GEM. LG 2/86 (GALENIKA UND SANITÄRES MATERIAL) NOCH ZUZUWEISEN</t>
  </si>
  <si>
    <t>PRESTAZIONI DI CUI L.P. 2/86 (GALENICI E MATERIALE SANITARIO) DA ASSEGNARE</t>
  </si>
  <si>
    <t>700.450.30</t>
  </si>
  <si>
    <t>LEISTUNGEN GEM. LG 16/88 (ZAHNÄRZTLICHE BETREUUNG) NOCH ZUZUWEISEN</t>
  </si>
  <si>
    <t>PRESTAZIONI DI CUI L.P. 16/88 (ASSISTENZA ODONTOIATRICA) DA ASSEGNARE</t>
  </si>
  <si>
    <t>700.450.90</t>
  </si>
  <si>
    <t>SONSTIGE BEITRÄGE DES LANDES FÜR ZUSÄTZLICHE BETREUUNG NOCH ZUZUWEISEN</t>
  </si>
  <si>
    <t>ALTRI CONTRIBUTI IN C/ESERCIZIO DA PAB PER ASSISTENZA AGGIUNTIVA DA ASSEGNARE</t>
  </si>
  <si>
    <t>710.000.00</t>
  </si>
  <si>
    <t>710</t>
  </si>
  <si>
    <t>SONSTIGE BEITRÄGE FÜR LAUFENDE AUSGABEN</t>
  </si>
  <si>
    <t>ALTRI CONTRIBUTI IN C/ESERCIZIO</t>
  </si>
  <si>
    <t>710.100.00</t>
  </si>
  <si>
    <t>BEITRÄGE FÜR LAUFENDE AUSGABEN VON STAATLICHEN VERWALTUNGEN</t>
  </si>
  <si>
    <t>CONTRIBUTI IN C/ESERCIZIO DA AMMINISTRAZIONI STATALI</t>
  </si>
  <si>
    <t>710.100.10</t>
  </si>
  <si>
    <t>710.200.00</t>
  </si>
  <si>
    <t>BEITRÄGE FÜR LAUFENDE AUSGABEN VON ANDEREN KÖRPERSCHAFTEN</t>
  </si>
  <si>
    <t>CONTRIBUTI IN C/ESERCIZIO DA ALTRI ENTI</t>
  </si>
  <si>
    <t>710.200.10</t>
  </si>
  <si>
    <t>720.000.00</t>
  </si>
  <si>
    <t>720</t>
  </si>
  <si>
    <t>ERLÖSE AUS LEISTUNGEN</t>
  </si>
  <si>
    <t>RICAVI PER PRESTAZIONI</t>
  </si>
  <si>
    <t>720.100.00</t>
  </si>
  <si>
    <t>ERLÖSE AUS KRANKENHAUSAUFENTHALTSBEZOGENEN LEISTUNGEN</t>
  </si>
  <si>
    <t>RICAVI PER PRESTAZIONI IN REGIME DI RICOVERO</t>
  </si>
  <si>
    <t>LIEFERUNG VON SANITÄREN GÜTERN VON SANITÄTSBETRIEBEN AUSSERHALB DES LANDES</t>
  </si>
  <si>
    <t>FORNITURE DI PRODOTTI SANITARI DA PARTE DELLE AZIENDE SANITARIE EXTRA PAB</t>
  </si>
  <si>
    <t>410.300.21</t>
  </si>
  <si>
    <t>LIEFERUNG VON NICHT-SANITÄREN GÜTERN VON SANITÄTSBETRIEBEN AUSSERHALB DES LANDES</t>
  </si>
  <si>
    <t>FORNITURE DI PRODOTTI NON SANITARI DA PARTE DELLE AZIENDE SANITARIE EXTRA  PAB</t>
  </si>
  <si>
    <t>420.000.00</t>
  </si>
  <si>
    <t>420</t>
  </si>
  <si>
    <t>RÜCKERSTATTUNGEN, ZUWEISUNGEN UND BEITRÄGE</t>
  </si>
  <si>
    <t>RIMBORSI, ASSEGNI E CONTRIBUTI</t>
  </si>
  <si>
    <t>420.100.00</t>
  </si>
  <si>
    <t>RÜCKERSTATTUNGEN FÜR STATIONÄRE BEHANDLUNG IN ITALIEN</t>
  </si>
  <si>
    <t>RIMBORSI PER RICOVERI IN ITALIA</t>
  </si>
  <si>
    <t>420.100.10</t>
  </si>
  <si>
    <t>Altri rimborsi, assegni e contributi</t>
  </si>
  <si>
    <t>420.110.00</t>
  </si>
  <si>
    <t>RÜCKERSTATTUNGEN FÜR STATIONÄRE BEHANDLUNG IM AUSLAND</t>
  </si>
  <si>
    <t>RIMBORSI PER RICOVERI ALL'ESTERO</t>
  </si>
  <si>
    <t>420.110.10</t>
  </si>
  <si>
    <t>Rimborsi per cure all'estero</t>
  </si>
  <si>
    <t>420.120.00</t>
  </si>
  <si>
    <t>RÜCKERSTATTUNGEN FÜR ERGÄNZENDE BEHANDLUNG</t>
  </si>
  <si>
    <t>RIMBORSI PER ASSISTENZA INTEGRATIVA</t>
  </si>
  <si>
    <t>420.120.10</t>
  </si>
  <si>
    <t>420.130.00</t>
  </si>
  <si>
    <t>RÜCKERSTATTUNGEN FÜR ALLGEMEIN-ÄRZTLICHE BETREUUNG</t>
  </si>
  <si>
    <t>RIMBORSI PER ASSISTENZA MEDICO GENERICA</t>
  </si>
  <si>
    <t>420.130.10</t>
  </si>
  <si>
    <t>420.130.20</t>
  </si>
  <si>
    <t>RÜCKERSTATTUNGEN DER KOSTEN FÜR HAUSGEBURTEN (LG 33/88 ART. 21)</t>
  </si>
  <si>
    <t>420.140.00</t>
  </si>
  <si>
    <t>RÜCKERSTATTUNGEN FÜR FACHÄRZTLICHE LEISTUNGEN</t>
  </si>
  <si>
    <t>RIMBORSI PER PRESTAZIONI SPECIALISTICHE</t>
  </si>
  <si>
    <t>420.140.10</t>
  </si>
  <si>
    <t>420.150.00</t>
  </si>
  <si>
    <t>RÜCKERSTATTUNGEN FÜR ZAHNÄRZTLICHE LEISTUNGEN LG 16/88</t>
  </si>
  <si>
    <t>RIMBORSI PER ASSISTENZA ODONTOIATRICA LP 16/88</t>
  </si>
  <si>
    <t>420.150.10</t>
  </si>
  <si>
    <t>420.200.00</t>
  </si>
  <si>
    <t>BEITRÄGE, ZUWEISUNGEN UND VERSCHIEDENE UNTERSTÜTZUNGSGELDER FÜR ALLGEMEIN-ÄRZTLICHE BETREUUNG</t>
  </si>
  <si>
    <t>VERWENDUNG DER ANFANGSBEWERTUNGSRÜCKLAGE DES ANLAGEVERMÖGENS</t>
  </si>
  <si>
    <t>UTILIZZO RISERVA PER VALUTAZIONE INIZIALE DELLE IMMOBILIZZAZIONI</t>
  </si>
  <si>
    <t>810.400.10</t>
  </si>
  <si>
    <t>810.500.00</t>
  </si>
  <si>
    <t>VERWENDUNG DER RÜCKLAGE FÜR IN VORHERIGEN GESCHÄFTSJAHREN ZWECKGEBUNDENE INVESTITIONEN</t>
  </si>
  <si>
    <t>UTILIZZO RISERVA PER INVESTIMENTI GIA' IMPEGNATI NELLE GESTIONI PREGRESSE</t>
  </si>
  <si>
    <t>810.500.10</t>
  </si>
  <si>
    <t>810.600.00</t>
  </si>
  <si>
    <t>VERWENDUNG DER RÜCKLAGE FÜR SCHENKUNGEN UND LEGATE</t>
  </si>
  <si>
    <t>UTILIZZO RISERVA PER DONAZIONI E LASCITI</t>
  </si>
  <si>
    <t>810.600.10</t>
  </si>
  <si>
    <t>TOTALE COSTI</t>
  </si>
  <si>
    <t>TOTALE RICAVI</t>
  </si>
  <si>
    <t>RISULTATO ECONOMICO</t>
  </si>
  <si>
    <t>BA1950</t>
  </si>
  <si>
    <t>BA1960</t>
  </si>
  <si>
    <t>BA1970</t>
  </si>
  <si>
    <t>BA2000</t>
  </si>
  <si>
    <t>BA2020</t>
  </si>
  <si>
    <t>BA2030</t>
  </si>
  <si>
    <t>BA2050</t>
  </si>
  <si>
    <t>BA2060</t>
  </si>
  <si>
    <t>BA2120</t>
  </si>
  <si>
    <t>BA2130</t>
  </si>
  <si>
    <t>BA2140</t>
  </si>
  <si>
    <t>BA2160</t>
  </si>
  <si>
    <t>BA2170</t>
  </si>
  <si>
    <t>BA2200</t>
  </si>
  <si>
    <t>BA0870</t>
  </si>
  <si>
    <t>BA0890</t>
  </si>
  <si>
    <t>BA0940</t>
  </si>
  <si>
    <t>BA0950</t>
  </si>
  <si>
    <t>BA0980</t>
  </si>
  <si>
    <t>BA0990</t>
  </si>
  <si>
    <t>BA1000</t>
  </si>
  <si>
    <t>BA1060</t>
  </si>
  <si>
    <t>BA1070</t>
  </si>
  <si>
    <t>Prestazioni di ricovero</t>
  </si>
  <si>
    <t>33) Meno entrate "proprie"</t>
  </si>
  <si>
    <t>32) Meno mobilità sanitaria attiva</t>
  </si>
  <si>
    <t>720.100.20</t>
  </si>
  <si>
    <t>KRANKENHAUSAUFENTHALTSBEZOGENE LEISTUNGEN  FÜR SANITÄTSBETRIEBE AUSSERHALB DES LANDES (DIREKT VERRECHNET)</t>
  </si>
  <si>
    <t>BA1110</t>
  </si>
  <si>
    <t>BA1120</t>
  </si>
  <si>
    <t>BA1130</t>
  </si>
  <si>
    <t>BA1160</t>
  </si>
  <si>
    <t>BA1170</t>
  </si>
  <si>
    <t>BA1180</t>
  </si>
  <si>
    <t>BA1190</t>
  </si>
  <si>
    <t>BA1210</t>
  </si>
  <si>
    <t>BA1220</t>
  </si>
  <si>
    <t>3.) Jahresergebnis</t>
  </si>
  <si>
    <t>3.) risultato</t>
  </si>
  <si>
    <t>Weitere Finanzierungen - Kürzungen von Landesfinanzierungen - Staatliche Einsparungsmaßnahmen</t>
  </si>
  <si>
    <t>4.) Übertrag Jahresergebnis</t>
  </si>
  <si>
    <t>4.) riporto risultato</t>
  </si>
  <si>
    <t>Mittel aus Gewinnvorträgen</t>
  </si>
  <si>
    <t>Gewinnrücklage</t>
  </si>
  <si>
    <t>AA0600</t>
  </si>
  <si>
    <t>AA0620</t>
  </si>
  <si>
    <t>AA0630</t>
  </si>
  <si>
    <t>AA0650</t>
  </si>
  <si>
    <t>410.200.20</t>
  </si>
  <si>
    <t>410.200.21</t>
  </si>
  <si>
    <t>410.200.22</t>
  </si>
  <si>
    <t>ZURVERFÜGUNGSTELLUNG VON PERSONAL VON SANITÄTSBETRIEBEN AUSSERHALB DES LANDES (DIREKT VERRECHNET)</t>
  </si>
  <si>
    <t>FORNITURA DI PERSONALE DA AZIENDE SANITARIE EXTRA PAB (FATTURATE DIRETTAMENTE)</t>
  </si>
  <si>
    <t>410.200.30</t>
  </si>
  <si>
    <t>760.300.10</t>
  </si>
  <si>
    <t>760.400.00</t>
  </si>
  <si>
    <t>AKTIVMIETEN</t>
  </si>
  <si>
    <t>LOCAZIONI ATTIVE</t>
  </si>
  <si>
    <t>760.400.10</t>
  </si>
  <si>
    <t>760.500.00</t>
  </si>
  <si>
    <t>ERLÖSE VON BENUTZERN DES KINDERHORTS</t>
  </si>
  <si>
    <t>RICAVI DA UTENTI ASILI NIDO</t>
  </si>
  <si>
    <t>760.500.10</t>
  </si>
  <si>
    <t>760.900.00</t>
  </si>
  <si>
    <t>SONSTIGE ERLÖSE AUS NICHT-BETRIEBLICHER TÄTIGKEIT</t>
  </si>
  <si>
    <t>760.900.10</t>
  </si>
  <si>
    <t>770.000.00</t>
  </si>
  <si>
    <t>770</t>
  </si>
  <si>
    <t>FINANZERTRÄGE</t>
  </si>
  <si>
    <t>PROVENTI FINANZIARI</t>
  </si>
  <si>
    <t>770.100.00</t>
  </si>
  <si>
    <t>PROVENTI FINANZIARI SU DEPOSITI ED ECCEDENZE DI CASSA</t>
  </si>
  <si>
    <t>770.100.10</t>
  </si>
  <si>
    <t>AKTIVZINSEN</t>
  </si>
  <si>
    <t>INTERESSI ATTIVI</t>
  </si>
  <si>
    <t>Interessi attivi su c/c postali e bancari</t>
  </si>
  <si>
    <t>27) Oneri finanziari (al netto proventi)</t>
  </si>
  <si>
    <t>770.100.20</t>
  </si>
  <si>
    <t>AKTIVZINSEN AUF BEAUFTRAGTEM KREDITINSTITUT GEMÄSS  ART. 15 LG 14/2001</t>
  </si>
  <si>
    <t>INTERESSI ATTIVI SU ISTITUTO INCARICATO ART. 15 LP 14/2001</t>
  </si>
  <si>
    <t>770.200.00</t>
  </si>
  <si>
    <t>FINANZERTRÄGE AUS WERTPAPIEREN</t>
  </si>
  <si>
    <t>PROVENTI FINANZIARI SU TITOLI</t>
  </si>
  <si>
    <t>770.200.10</t>
  </si>
  <si>
    <t>C.2.C</t>
  </si>
  <si>
    <t>Proventi finanziari da titoli iscritti nelle immobilizzazioni</t>
  </si>
  <si>
    <t>770.900.00</t>
  </si>
  <si>
    <t>SONSTIGE FINANZERTRÄGE</t>
  </si>
  <si>
    <t>ALTRI PROVENTI FINANZIARI</t>
  </si>
  <si>
    <t>770.900.10</t>
  </si>
  <si>
    <t>Altri interessi attivi</t>
  </si>
  <si>
    <t>770.900.20</t>
  </si>
  <si>
    <t>DIVIDENDEN</t>
  </si>
  <si>
    <t>DIVIDENDI</t>
  </si>
  <si>
    <t>Proventi da partecipazioni</t>
  </si>
  <si>
    <t>780.000.00</t>
  </si>
  <si>
    <t>780</t>
  </si>
  <si>
    <t>AUSSERORDENTLICHE ERTRÄGE</t>
  </si>
  <si>
    <t>SOPRAVVENIENZE ATTIVE</t>
  </si>
  <si>
    <t>780.100.00</t>
  </si>
  <si>
    <t>Altre sopravvenienze attive v/terzi</t>
  </si>
  <si>
    <t>28) Oneri straordinari (al netto proventi)</t>
  </si>
  <si>
    <t>E.1.b</t>
  </si>
  <si>
    <t>780.100.20</t>
  </si>
  <si>
    <t>AKTIVRUNDUNGEN</t>
  </si>
  <si>
    <t>ARROTONDAMENTI ATTIVI</t>
  </si>
  <si>
    <t>E.1.B.4</t>
  </si>
  <si>
    <t>Altri proventi straordinari</t>
  </si>
  <si>
    <t>780.100.30</t>
  </si>
  <si>
    <t>SCONTI ED ABBUONI ATTIVI</t>
  </si>
  <si>
    <t>780.200.00</t>
  </si>
  <si>
    <t>PASSIVSCHWUND</t>
  </si>
  <si>
    <t>INSUSSISTENZE DEL PASSIVO</t>
  </si>
  <si>
    <t>E.1.B.3.2.G</t>
  </si>
  <si>
    <t>Altre Insussistenze attive v/terzi</t>
  </si>
  <si>
    <t>780.300.00</t>
  </si>
  <si>
    <t>AKTIVE DIFFERENZEN AUS GELDWECHSEL</t>
  </si>
  <si>
    <t>DIFFERENZE ATTIVE DI CAMBIO</t>
  </si>
  <si>
    <t>780.300.10</t>
  </si>
  <si>
    <t>ERZIELTE AKTIVE DIFFERENZEN AUS GELDWECHSEL</t>
  </si>
  <si>
    <t>DIFFERENZE ATTIVE DI CAMBIO REALIZZATE</t>
  </si>
  <si>
    <t>C.2.E</t>
  </si>
  <si>
    <t>Utili su cambi</t>
  </si>
  <si>
    <t>780.300.20</t>
  </si>
  <si>
    <t>NICHT ERZIELTE AKTIVE DIFFERENZEN AUS GELDWECHSEL</t>
  </si>
  <si>
    <t>DIFFERENZE ATTIVE DI CAMBIO NON REALIZZATE</t>
  </si>
  <si>
    <t>790.000.00</t>
  </si>
  <si>
    <t>790</t>
  </si>
  <si>
    <t>AUFWERTUNGEN AUS BERICHTIGUNGEN VON FINANZAKTIVA</t>
  </si>
  <si>
    <t>RIVALUTAZIONI PER RETTIFICHE DI ATTIVITÀ FINANZIARIE</t>
  </si>
  <si>
    <t>790.100.00</t>
  </si>
  <si>
    <t>790.100.10</t>
  </si>
  <si>
    <t>Rivalutazioni</t>
  </si>
  <si>
    <t>D.1</t>
  </si>
  <si>
    <t>790.100.20</t>
  </si>
  <si>
    <t>AUFWERTUNGEN FÜR BETEILIGUNGEN AUS DEM UMLAUFVERMÖGEN</t>
  </si>
  <si>
    <t>RIVALUTAZIONE PARTECIPAZIONI ATTIVO CIRCOLANTE</t>
  </si>
  <si>
    <t>790.100.30</t>
  </si>
  <si>
    <t>AUFWERTUNGEN FÜR WERTPAPIERE AUS DEM UMLAUFVERMÖGEN</t>
  </si>
  <si>
    <t>RIVALUTAZIONE TITOLI ATTIVO CIRCOLANTE</t>
  </si>
  <si>
    <t>790.100.40</t>
  </si>
  <si>
    <t>AUFWERTUNGEN FÜR BETEILIGUNGEN  AUS DEM ANLAGEVERMÖGEN</t>
  </si>
  <si>
    <t>RIVALUTAZIONE PARTECIPAZIONI IMMOBILIZZATE</t>
  </si>
  <si>
    <t>790.100.50</t>
  </si>
  <si>
    <t>AUFWERTUNGEN FÜR WERTPAPIERE AUS DEM ANLAGEVERMÖGEN</t>
  </si>
  <si>
    <t>RIVALUTAZIONE TITOLI IMMOBILIZZATI</t>
  </si>
  <si>
    <t>800.000.00</t>
  </si>
  <si>
    <t>VERÄUSSERUNGSGEWINNE</t>
  </si>
  <si>
    <t>PLUSVALENZE</t>
  </si>
  <si>
    <t>800.100.00</t>
  </si>
  <si>
    <t>SOZIALABGABEN - PERSONAL DES FACHSTELLENPLANS</t>
  </si>
  <si>
    <t>ONERI SOCIALI - PERSONALE RUOLO PROFESSIONALE</t>
  </si>
  <si>
    <t>480.600.10</t>
  </si>
  <si>
    <t>480.600.20</t>
  </si>
  <si>
    <t>480.600.30</t>
  </si>
  <si>
    <t>480.600.40</t>
  </si>
  <si>
    <t>480.700.00</t>
  </si>
  <si>
    <t>AA0440</t>
  </si>
  <si>
    <t>BA2790</t>
  </si>
  <si>
    <t>BA2800</t>
  </si>
  <si>
    <t>BA2810</t>
  </si>
  <si>
    <t>BA2830</t>
  </si>
  <si>
    <t>BA2840</t>
  </si>
  <si>
    <t>BA2850</t>
  </si>
  <si>
    <t>BA2860</t>
  </si>
  <si>
    <t>BA2870</t>
  </si>
  <si>
    <t>BA2880</t>
  </si>
  <si>
    <t>BA2890</t>
  </si>
  <si>
    <t>CA0020</t>
  </si>
  <si>
    <t>CA0030</t>
  </si>
  <si>
    <t>CA0040</t>
  </si>
  <si>
    <t>CA0060</t>
  </si>
  <si>
    <t>CA0080</t>
  </si>
  <si>
    <t>CA0100</t>
  </si>
  <si>
    <t>CA0120</t>
  </si>
  <si>
    <t>CA0130</t>
  </si>
  <si>
    <t>CA0140</t>
  </si>
  <si>
    <t>CA0160</t>
  </si>
  <si>
    <t>CA0170</t>
  </si>
  <si>
    <t>DA0010</t>
  </si>
  <si>
    <t>DA0020</t>
  </si>
  <si>
    <t>EA0020</t>
  </si>
  <si>
    <t>EA0040</t>
  </si>
  <si>
    <t>BA1580</t>
  </si>
  <si>
    <t>BA1590</t>
  </si>
  <si>
    <t>BA1600</t>
  </si>
  <si>
    <t>BA1610</t>
  </si>
  <si>
    <t>BA1620</t>
  </si>
  <si>
    <t>BA1630</t>
  </si>
  <si>
    <t>BA1640</t>
  </si>
  <si>
    <t>BA1650</t>
  </si>
  <si>
    <t>BA1660</t>
  </si>
  <si>
    <t>BA1670</t>
  </si>
  <si>
    <t>BA1690</t>
  </si>
  <si>
    <t>BA1700</t>
  </si>
  <si>
    <t>BA1730</t>
  </si>
  <si>
    <t>BA1740</t>
  </si>
  <si>
    <t>BA1770</t>
  </si>
  <si>
    <t>BA1790</t>
  </si>
  <si>
    <t>BA1800</t>
  </si>
  <si>
    <t>BA1830</t>
  </si>
  <si>
    <t>Allegato tabella dinamica costi/ricavi</t>
  </si>
  <si>
    <t>Aufwandsposten</t>
  </si>
  <si>
    <t>Descrizione voce di costo</t>
  </si>
  <si>
    <t xml:space="preserve">Sanitätsbetrieb der Autonomen Provinz Bozen - Azienda Sanitaria della Provincia Autonoma di Bolzano - </t>
  </si>
  <si>
    <t xml:space="preserve">Einkäufe von sanitäre Gütern </t>
  </si>
  <si>
    <t>Acquisto beni sanitari</t>
  </si>
  <si>
    <t xml:space="preserve">Einkäufe von nicht sanitäre Gütern </t>
  </si>
  <si>
    <t>Acquisto beni non sanitari</t>
  </si>
  <si>
    <t>In Auftrag gegebene Leistungen</t>
  </si>
  <si>
    <t>Servizi appaltati</t>
  </si>
  <si>
    <t>Instandhaltungen</t>
  </si>
  <si>
    <t>Manutenzioni</t>
  </si>
  <si>
    <t>Gebühren</t>
  </si>
  <si>
    <t>Utenze</t>
  </si>
  <si>
    <t>Godimento beni di terzi</t>
  </si>
  <si>
    <t>Allgemeine Kosten u. ver.Aufw. der Gebar.</t>
  </si>
  <si>
    <t>Costi gener. e oneri div. gestione</t>
  </si>
  <si>
    <t>A -Totale beni + prest. non sanitarie</t>
  </si>
  <si>
    <t>Pharmazeutische Betreuung</t>
  </si>
  <si>
    <t>Assistenza farmaceutica</t>
  </si>
  <si>
    <t>Gesundheitliche Grundversorgung</t>
  </si>
  <si>
    <t xml:space="preserve">Assistenza sanitaria di base </t>
  </si>
  <si>
    <t>Ankauf san. Leist.-Krank.betr.i.Abkomm.</t>
  </si>
  <si>
    <t>Acq. Prest. san. - assist. osped. in conv.</t>
  </si>
  <si>
    <t>Ankauf san.Leist.-Vertragsfachärztl.Betr.</t>
  </si>
  <si>
    <t>Acq. Prest. san. - assist. special.conv.</t>
  </si>
  <si>
    <t>Ankauf san. Leist.- Altersheime</t>
  </si>
  <si>
    <t>Acq. Prest. san. - case di riposo</t>
  </si>
  <si>
    <t>Ankauf andere san. Leistungen</t>
  </si>
  <si>
    <t>Acq. Altre prest. sanitarie</t>
  </si>
  <si>
    <t>Rückerstattung Zuweisungen u. Beitr. B.2.i.</t>
  </si>
  <si>
    <t>Rimborsi assegni contributi B.2.i.</t>
  </si>
  <si>
    <t>Zusätzliche Betreuung</t>
  </si>
  <si>
    <t>Assistenza aggiuntiva</t>
  </si>
  <si>
    <t xml:space="preserve">B - Einkäufe sanitäre Leistungen </t>
  </si>
  <si>
    <t>B - Acquisto prest. sanitarie</t>
  </si>
  <si>
    <t>Aufenth.bez.Leist.u.n.Auf.(Pass. San.Mob.)</t>
  </si>
  <si>
    <t>Prest. ricov.  n. ric. (mob. sanit. passiva)</t>
  </si>
  <si>
    <t>Personal</t>
  </si>
  <si>
    <t xml:space="preserve">Personale  </t>
  </si>
  <si>
    <t>Rückstellungen neue Verträge abh. Personal</t>
  </si>
  <si>
    <t>Accantonamento nuovi contratti pers. dip.</t>
  </si>
  <si>
    <t>Andere Rückstellungen</t>
  </si>
  <si>
    <t>Altri Accantonamenti</t>
  </si>
  <si>
    <t>Abschreibungen</t>
  </si>
  <si>
    <t>Ammortamenti</t>
  </si>
  <si>
    <t>Variaz. delle Rimanenze</t>
  </si>
  <si>
    <t>C - Insgesamt versch. Aufwendungen</t>
  </si>
  <si>
    <t>C - Totale costi vari</t>
  </si>
  <si>
    <t>Summe der Aufwendungen für die Produktion (A+B+C)</t>
  </si>
  <si>
    <t>Totale Costi della Produzione (A+B+C)</t>
  </si>
  <si>
    <t>Finanzierungslasten (abz. Einnahmen)</t>
  </si>
  <si>
    <t>Oneri finanziari (al netto proventi)</t>
  </si>
  <si>
    <t>Ausserordentliche Lasten (abz. Einnahmen)</t>
  </si>
  <si>
    <t>Oneri straordinari (al netto proventi)</t>
  </si>
  <si>
    <t>D - andere Aufwendungen</t>
  </si>
  <si>
    <t>D - Altri costi</t>
  </si>
  <si>
    <t>E - IRPEG/IRES</t>
  </si>
  <si>
    <t>Summe für allgemeine Aufwendungen (A+B+C+D+E)</t>
  </si>
  <si>
    <t>Totale Generale Costi (A+B+C+D+E)</t>
  </si>
  <si>
    <t>Abzüglich aktive sanitäre Mobilität</t>
  </si>
  <si>
    <t>510.700.23</t>
  </si>
  <si>
    <t>COMPENSI PER IL PERSONALE NON SANITARIO IN COMANDO DA ALTRI ENTI</t>
  </si>
  <si>
    <t>510.800.00</t>
  </si>
  <si>
    <t>VERGÜTUNGEN FÜR DAS LEITENDE PERSONAL DER TIERÄRZTLICHEN BETREUUNG</t>
  </si>
  <si>
    <t>COMPENSI PER IL PERSONALE PREPOSTO ASSISTENZA ZOOIATRICA</t>
  </si>
  <si>
    <t>510.800.10</t>
  </si>
  <si>
    <t>520.000.00</t>
  </si>
  <si>
    <t>520</t>
  </si>
  <si>
    <t>ABSCHREIBUNGEN IMMATERIELLE ANLAGEGÜTER</t>
  </si>
  <si>
    <t>AMMORTAMENTI IMMOBILIZZAZIONI IMMATERIALI</t>
  </si>
  <si>
    <t>520.100.00</t>
  </si>
  <si>
    <t>KOSTEN FÜR EINRICHTUNG UND ERWEITERUNG - ABSCHREIBUNGEN</t>
  </si>
  <si>
    <t>COSTI DI IMPIANTO E DI AMPLIAMENTO - AMMORTAMENTI</t>
  </si>
  <si>
    <t>520.100.10</t>
  </si>
  <si>
    <t>Ammortamenti delle immobilizzazioni immateriali</t>
  </si>
  <si>
    <t>23) Ammortamenti</t>
  </si>
  <si>
    <t>B.6.a</t>
  </si>
  <si>
    <t>520.200.00</t>
  </si>
  <si>
    <t>520.200.10</t>
  </si>
  <si>
    <t>520.300.00</t>
  </si>
  <si>
    <t>PATENTRECHTE UND RECHTE ZUR NUTZUNG VON GEISTESWERKEN - ABSCHREIBUNGEN</t>
  </si>
  <si>
    <t>DIRITTI DI BREVETTO E DIRITTI DI UTILIZZAZIONE DELLE OPERE D'INGEGNO - AMMORTAMENTI</t>
  </si>
  <si>
    <t>520.300.10</t>
  </si>
  <si>
    <t>520.400.00</t>
  </si>
  <si>
    <t>KONZESSIONEN, LIZENZEN, MARKEN UND ÄHNLICHE RECHTE - ABSCHREIBUNGEN</t>
  </si>
  <si>
    <t>CONCESSIONI, LICENZE, MARCHI E DIRITTI SIMILI - AMMORTAMENTI</t>
  </si>
  <si>
    <t>520.400.10</t>
  </si>
  <si>
    <t>520.600.00</t>
  </si>
  <si>
    <t>SONSTIGES ANLAGEVERMÖGEN</t>
  </si>
  <si>
    <t>520.600.10</t>
  </si>
  <si>
    <t>525.000.00</t>
  </si>
  <si>
    <t>525</t>
  </si>
  <si>
    <t>ABSCHREIBUNGEN MATERIELLE ANLAGEGÜTER</t>
  </si>
  <si>
    <t>AMMORTAMENTI IMMOBILIZZAZIONI MATERIALI</t>
  </si>
  <si>
    <t>525.100.00</t>
  </si>
  <si>
    <t>GEBÄUDE - ABSCHREIBUNGEN</t>
  </si>
  <si>
    <t>FABBRICATI - AMMORTAMENTI</t>
  </si>
  <si>
    <t>525.100.10</t>
  </si>
  <si>
    <t>Ammortamenti fabbricati strumentali (indisponibili)</t>
  </si>
  <si>
    <t>B.6.b</t>
  </si>
  <si>
    <t>525.200.00</t>
  </si>
  <si>
    <t>MASCHINEN UND MASCHINELLE ANLAGEN - ABSCHREIBUNGEN</t>
  </si>
  <si>
    <t>IMPIANTI E MACCHINARI - AMMORTAMENTI</t>
  </si>
  <si>
    <t>525.200.10</t>
  </si>
  <si>
    <t>Ammortamenti delle altre immobilizzazioni materiali</t>
  </si>
  <si>
    <t>525.300.00</t>
  </si>
  <si>
    <t>MEDIZINISCHE GERÄTE - ABSCHREIBUNGEN</t>
  </si>
  <si>
    <t>ATTREZZATURE SANITARIE - AMMORTAMENTI</t>
  </si>
  <si>
    <t>525.300.10</t>
  </si>
  <si>
    <t>525.400.00</t>
  </si>
  <si>
    <t>EINRICHTUNG UND AUSSTATTUNG - ABSCHREIBUNGEN</t>
  </si>
  <si>
    <t>MOBILI ED ARREDI - AMMORTAMENTI</t>
  </si>
  <si>
    <t>525.400.10</t>
  </si>
  <si>
    <t>525.500.00</t>
  </si>
  <si>
    <t>KRAFTFAHRZEUGE - ABSCHREIBUNGEN</t>
  </si>
  <si>
    <t>AUTOMEZZI - AMMORTAMENTI</t>
  </si>
  <si>
    <t>525.500.10</t>
  </si>
  <si>
    <t>525.900.00</t>
  </si>
  <si>
    <t>SONSTIGE GÜTER - ABSCHREIBUNGEN</t>
  </si>
  <si>
    <t>ALTRI BENI - AMMORTAMENTI</t>
  </si>
  <si>
    <t>525.900.10</t>
  </si>
  <si>
    <t>UMSTRUKTURIERUNG UND AUSSERORDENTLICHE INSTANDHALTUNG VON GÜTERN DRITTER - ABSCHREIBUNGEN</t>
  </si>
  <si>
    <t>RISTRUTTURAZIONI E MANUTENZIONI STRAORDINARIE SU BENI DI TERZI - AMMORTAMENTI</t>
  </si>
  <si>
    <t>527.000.00</t>
  </si>
  <si>
    <t>527</t>
  </si>
  <si>
    <t>SONSTIGE ABWERTUNGEN DES ANLAGEVERMÖGENS</t>
  </si>
  <si>
    <t xml:space="preserve">ALTRE SVALUTAZIONI DELLE IMMOBILIZZAZIONI </t>
  </si>
  <si>
    <t>527.100.00</t>
  </si>
  <si>
    <t>ABWERTUNGEN DES IMMATERIELLEN ANLAGEVERMÖGENS</t>
  </si>
  <si>
    <t>SVALUTAZIONE DELLE IMMOBILIZZAZIONI IMMATERIALI</t>
  </si>
  <si>
    <t>527.100.10</t>
  </si>
  <si>
    <t>B.6.c</t>
  </si>
  <si>
    <t>527.200.00</t>
  </si>
  <si>
    <t>ABWERTUNGEN DES MATERIELLEN ANLAGEVERMÖGENS</t>
  </si>
  <si>
    <t>SVALUTAZIONE DELLE IMMOBILIZZAZIONI MATERIALI</t>
  </si>
  <si>
    <t>527.200.10</t>
  </si>
  <si>
    <t>530.000.00</t>
  </si>
  <si>
    <t>530</t>
  </si>
  <si>
    <t>95</t>
  </si>
  <si>
    <t>ACCANTONAMENTI AL FONDO RISCHI E ONERI</t>
  </si>
  <si>
    <t>535.100.00</t>
  </si>
  <si>
    <t>ZUWEISUNGEN AN RÜCKSTELLUNGEN FÜR STEUERN UND GEBÜHREN</t>
  </si>
  <si>
    <t>ACCANTONAMENTI AL FONDO IMPOSTE E TASSE</t>
  </si>
  <si>
    <t>535.100.10</t>
  </si>
  <si>
    <t>Y.3</t>
  </si>
  <si>
    <t>B.9</t>
  </si>
  <si>
    <t>535.200.00</t>
  </si>
  <si>
    <t>ZUWEISUNGEN AN RÜCKSTELLUNGEN FÜR ZU LIQUIDIERENDE AUFWENDUNGEN FÜR DAS KONVENTIONIERTE PERSONAL</t>
  </si>
  <si>
    <t>ACCANTONAMENTI AL FONDO ONERI PER IL PERSONALE CONVENZIONATO DA LIQUIDARE</t>
  </si>
  <si>
    <t>535.200.10</t>
  </si>
  <si>
    <t>Altri accantonamenti per rischi</t>
  </si>
  <si>
    <t>535.350.00</t>
  </si>
  <si>
    <t>ACCANTONAMENTI AL FONDO ONERI PER LE STRUTTURE CONVENZIONATE DA LIQUIDARE</t>
  </si>
  <si>
    <t>535.350.10</t>
  </si>
  <si>
    <t>535.400.00</t>
  </si>
  <si>
    <t>ZUWEISUNGEN AN RÜCKSTELLUNGEN FÜR SONSTIGE AUSZUZAHLENDE AUFWENDUNGEN AN DAS PERSONAL</t>
  </si>
  <si>
    <t>ACCANTONAMENTI AL FONDO ALTRI ONERI PER IL PERSONALE DA LIQUIDARE</t>
  </si>
  <si>
    <t>535.400.10</t>
  </si>
  <si>
    <t>535.450.00</t>
  </si>
  <si>
    <t>ZUWEISUNGEN AN RÜCKSTELLUNGEN FÜR ERNEUERUNG DER VERTRÄGE FÜR DAS BEDIENSTETE PERSONAL</t>
  </si>
  <si>
    <t>ACCANTONAMENTI AL FONDO ONERI PER RINNOVO CONTRATTI PER IL PERSONALE DIPENDENTE</t>
  </si>
  <si>
    <t>535.450.15</t>
  </si>
  <si>
    <t>ERNEUERUNG DER VERTRÄGE ÄRZTLICHES PERSONAL- SANITÄRER STELLENPLAN</t>
  </si>
  <si>
    <t>BA0040</t>
  </si>
  <si>
    <t>BA0050</t>
  </si>
  <si>
    <t>BA0060</t>
  </si>
  <si>
    <t>BA0090</t>
  </si>
  <si>
    <t>BA0100</t>
  </si>
  <si>
    <t>BA0220</t>
  </si>
  <si>
    <t>BA0230</t>
  </si>
  <si>
    <t>BA0240</t>
  </si>
  <si>
    <t>BA0250</t>
  </si>
  <si>
    <t>BA0260</t>
  </si>
  <si>
    <t>BA0270</t>
  </si>
  <si>
    <t>BA0280</t>
  </si>
  <si>
    <t>BA0290</t>
  </si>
  <si>
    <t>BA0320</t>
  </si>
  <si>
    <t>BA0330</t>
  </si>
  <si>
    <t>BA0340</t>
  </si>
  <si>
    <t>EA0520</t>
  </si>
  <si>
    <t>EA0530</t>
  </si>
  <si>
    <t>EA0540</t>
  </si>
  <si>
    <t>EA0550</t>
  </si>
  <si>
    <t>EA0560</t>
  </si>
  <si>
    <t>YA0020</t>
  </si>
  <si>
    <t>YA0030</t>
  </si>
  <si>
    <t>YA0040</t>
  </si>
  <si>
    <t>YA0050</t>
  </si>
  <si>
    <t>YA0070</t>
  </si>
  <si>
    <t>YA0080</t>
  </si>
  <si>
    <t>YA0090</t>
  </si>
  <si>
    <t>BA2380</t>
  </si>
  <si>
    <t>BA2390</t>
  </si>
  <si>
    <t>BA2430</t>
  </si>
  <si>
    <t>BA2440</t>
  </si>
  <si>
    <t>BA2470</t>
  </si>
  <si>
    <t>BA2480</t>
  </si>
  <si>
    <t>BA2510</t>
  </si>
  <si>
    <t>BA2520</t>
  </si>
  <si>
    <t>BA2540</t>
  </si>
  <si>
    <t>BA2550</t>
  </si>
  <si>
    <t>BA2570</t>
  </si>
  <si>
    <t>BA2610</t>
  </si>
  <si>
    <t>BA2620</t>
  </si>
  <si>
    <t>ONERI PER IL PERSONALE RELIGIOSO CONVENZIONATO</t>
  </si>
  <si>
    <t>510.250.10</t>
  </si>
  <si>
    <t>510.300.00</t>
  </si>
  <si>
    <t>ONERI PER IL PERSONALE TIROCINANTE E BORSISTA (COMPRESI ONERI RIFLESSI)</t>
  </si>
  <si>
    <t>510.300.10</t>
  </si>
  <si>
    <t>AUSGABEN FÜR AUSBILDUNGS- UND TURNUSPERSONAL (EINSCHLIESSLICH DER EINSCHLÄGIGEN LASTEN)</t>
  </si>
  <si>
    <t>510.400.00</t>
  </si>
  <si>
    <t>KOSTEN FÜR AUSBILDUNG, SPEZIALISIERUNG UND WEITERBILDUNG DES PERSONALS</t>
  </si>
  <si>
    <t>COSTI PER SERVIZI DI FORMAZIONE, SPECIALIZZAZIONE ED AGGIORNAMENTO DEL PERSONALE</t>
  </si>
  <si>
    <t>510.400.10</t>
  </si>
  <si>
    <t>Formazione (esternalizzata e non) da privato</t>
  </si>
  <si>
    <t>510.450.00</t>
  </si>
  <si>
    <t>TASCHENGELD FÜR SCHÜLER</t>
  </si>
  <si>
    <t>TASCHENGELD ALLIEVI</t>
  </si>
  <si>
    <t>510.450.10</t>
  </si>
  <si>
    <t>510.500.00</t>
  </si>
  <si>
    <t xml:space="preserve">VERGÜTUNGEN FÜR FREIE LEHRTÄTIGKEIT DES BEDIENSTETEN PERSONALS </t>
  </si>
  <si>
    <t>INDENNITA' PER ATTIVITÀ DI LIBERA DOCENZA DEL PERSONALE DIPENDENTE</t>
  </si>
  <si>
    <t>510.500.10</t>
  </si>
  <si>
    <t>Formazione (esternalizzata e non) da pubblico</t>
  </si>
  <si>
    <t>510.550.00</t>
  </si>
  <si>
    <t>VERGÜTUNGEN FÜR EXTERNE LEHRKRÄFTE</t>
  </si>
  <si>
    <t>COMPENSI A DOCENTI ESTERNI</t>
  </si>
  <si>
    <t>510.550.10</t>
  </si>
  <si>
    <t>510.600.00</t>
  </si>
  <si>
    <t>VERGÜTUNGEN FÜR ÄRTZLICHE SPRENGELKOORDINATOREN</t>
  </si>
  <si>
    <t>COMPENSI A SANITARI COORDINATORI DI DISTRETTO</t>
  </si>
  <si>
    <t>510.600.10</t>
  </si>
  <si>
    <t>510.650.00</t>
  </si>
  <si>
    <t>VERGÜTUNGEN FÜR GESUNDHEITSPERSONAL MIT FUNKTION ALS SPRENGELHYGIENIKER</t>
  </si>
  <si>
    <t>COMPENSI A SANITARI CON FUNZIONE IGIENISTA DISTRETTUALE</t>
  </si>
  <si>
    <t>510.650.10</t>
  </si>
  <si>
    <t>510.700.00</t>
  </si>
  <si>
    <t>VERGÜTUNGEN FÜR DAS AN DEN BETRIEB FREIGESTELLTE PERSONAL</t>
  </si>
  <si>
    <t>510.700.12</t>
  </si>
  <si>
    <t>COMPENSI PER IL PERSONALE SANITARIO IN COMANDO DA AS EXTRA - PAB</t>
  </si>
  <si>
    <t>510.700.13</t>
  </si>
  <si>
    <t>COMPENSI PER IL PERSONALE SANITARIO IN COMANDO DA ALTRI ENTI</t>
  </si>
  <si>
    <t>da pubblico (altri soggetti pubbl. della Regione)</t>
  </si>
  <si>
    <t>340.350.20</t>
  </si>
  <si>
    <t>ANDERE SANITÄRE TRANSPORTE VON ÖFFENTLICHEN EINRICHTUNGEN</t>
  </si>
  <si>
    <t xml:space="preserve">ALTRI SERVIZI DI TRASPORTO SANITARI DA PUBBLICO </t>
  </si>
  <si>
    <t>340.350.30</t>
  </si>
  <si>
    <t>SANITÄRE TRANSPORTE VON PRIVATEN</t>
  </si>
  <si>
    <t>SERVIZI DI TRASPORTO SANITARI DA PRIVATO</t>
  </si>
  <si>
    <t>da privato</t>
  </si>
  <si>
    <t>340.360.00</t>
  </si>
  <si>
    <t>360</t>
  </si>
  <si>
    <t>NICHT SANITÄRE TRANSPORTE</t>
  </si>
  <si>
    <t>SERVIZI DI TRASPORTO NON SANITARI</t>
  </si>
  <si>
    <t>340.360.10</t>
  </si>
  <si>
    <t>Servizi trasporti (non sanitari)</t>
  </si>
  <si>
    <t>340.400.00</t>
  </si>
  <si>
    <t>MÜLLBESEITIGUNG UND MÜLLTRANSPORT</t>
  </si>
  <si>
    <t>SMALTIMENTO RIFIUTI E TRASPORTI DI RIFIUTI</t>
  </si>
  <si>
    <t>340.400.10</t>
  </si>
  <si>
    <t>Smaltimento rifiuti</t>
  </si>
  <si>
    <t>340.450.00</t>
  </si>
  <si>
    <t>450</t>
  </si>
  <si>
    <t>BEWACHUNG</t>
  </si>
  <si>
    <t>VIGILANZA</t>
  </si>
  <si>
    <t>340.450.10</t>
  </si>
  <si>
    <t>Altri servizi non sanitari da privato</t>
  </si>
  <si>
    <t>340.500.00</t>
  </si>
  <si>
    <t>BERATUNGEN</t>
  </si>
  <si>
    <t>CONSULENZE</t>
  </si>
  <si>
    <t>340.500.20</t>
  </si>
  <si>
    <t>SANITÄRE BERATUNGEN VON SANITÄTSBETRIEBEN AUSSERHALB DES LANDES</t>
  </si>
  <si>
    <t>CONSULENZE SANITARIE DA AZIENDE SANITARIE EXTRA-PAB</t>
  </si>
  <si>
    <t>340.500.40</t>
  </si>
  <si>
    <t>SANITÄRE BERATUNGEN VON AUSLÄNDISCHEN SANITÄTSBETRIEBEN</t>
  </si>
  <si>
    <t>CONSULENZE SANITARIE DA AZIENDE SANITARIE ESTERE</t>
  </si>
  <si>
    <t>340.500.50</t>
  </si>
  <si>
    <t>SANITÄRE BERATUNGEN VON PRIVATEN SANITÄREN STRUKTUREN</t>
  </si>
  <si>
    <t>CONSULENZE SANITARIE DA STRUTTURE SANITARIE PRIVATE</t>
  </si>
  <si>
    <t>PRESTAZIONI DI RICOVERO AD AZIENDE SANITARIE EXTRA-PAB (FATTURATE DIRETTAMENTE)</t>
  </si>
  <si>
    <t>720.100.21</t>
  </si>
  <si>
    <t>720.100.30</t>
  </si>
  <si>
    <t>720.100.40</t>
  </si>
  <si>
    <t>KRANKENHAUSAUFENTHALTSBEZOGENE LEISTUNGEN  FÜR AUSLÄNDISCHE SANITÄTSBETRIEBE (DIREKT VERRECHNET)</t>
  </si>
  <si>
    <t>720.100.41</t>
  </si>
  <si>
    <t>720.100.50</t>
  </si>
  <si>
    <t>KRANKENHAUSAUFENTHALTSBEZOGENE LEISTUNGEN  FÜR PRIVATE STRUKTUREN</t>
  </si>
  <si>
    <t>PRESTAZIONI DI RICOVERO A STRUTTURE PRIVATE</t>
  </si>
  <si>
    <t>720.200.00</t>
  </si>
  <si>
    <t>350.300.00</t>
  </si>
  <si>
    <t>TELEFONGEBÜHREN</t>
  </si>
  <si>
    <t>SPESE TELEFONICHE</t>
  </si>
  <si>
    <t>350.300.10</t>
  </si>
  <si>
    <t>Utenze telefoniche</t>
  </si>
  <si>
    <t>350.400.00</t>
  </si>
  <si>
    <t>INTERNET</t>
  </si>
  <si>
    <t>350.400.10</t>
  </si>
  <si>
    <t>350.500.00</t>
  </si>
  <si>
    <t>FERNSEH- UND RUNDFUNKGEBÜHREN</t>
  </si>
  <si>
    <t>CANONI RADIOTELEVISIVI</t>
  </si>
  <si>
    <t>350.500.10</t>
  </si>
  <si>
    <t>350.600.00</t>
  </si>
  <si>
    <t>DATENBANKEN</t>
  </si>
  <si>
    <t>720.200.40</t>
  </si>
  <si>
    <t>720.200.41</t>
  </si>
  <si>
    <t>720.200.50</t>
  </si>
  <si>
    <t>720.300.00</t>
  </si>
  <si>
    <t>ERLÖSE FÜR VERWALTUNGS- UND FÜHRUNGSLEISTUNGEN</t>
  </si>
  <si>
    <t>RICAVI PER PRESTAZIONI AMMINISTRATIVE E GESTIONALI</t>
  </si>
  <si>
    <t>720.300.20</t>
  </si>
  <si>
    <t>ERLÖSE FÜR VERWALTUNGS- UND FÜHRUNGSLEISTUNGEN FÜR SANITÄTSBETRIEBE AUSSERHALB DES LANDES</t>
  </si>
  <si>
    <t>BA1370</t>
  </si>
  <si>
    <t>BA1400</t>
  </si>
  <si>
    <t>BA1410</t>
  </si>
  <si>
    <t>BA1430</t>
  </si>
  <si>
    <t>BA1440</t>
  </si>
  <si>
    <t>BA1470</t>
  </si>
  <si>
    <t>BA1480</t>
  </si>
  <si>
    <t>BA0500</t>
  </si>
  <si>
    <t>BA0520</t>
  </si>
  <si>
    <t>BA0560</t>
  </si>
  <si>
    <t>BA0570</t>
  </si>
  <si>
    <t>BA0590</t>
  </si>
  <si>
    <t>BA0610</t>
  </si>
  <si>
    <t>BA0620</t>
  </si>
  <si>
    <t>BA0630</t>
  </si>
  <si>
    <t>BA0670</t>
  </si>
  <si>
    <t>18) Prest. ricov.  n. ric. (mob. sanit. passiva)</t>
  </si>
  <si>
    <t>410.100.20</t>
  </si>
  <si>
    <t>AUFENTHALTSBEZOGENE  LEISTUNGEN VON SANITÄTSBETRIEBEN  AUSSERHALB DES LANDES (DIREKT VERRECHNET)</t>
  </si>
  <si>
    <t>PRESTAZIONI DI RICOVERO DA AZIENDE SANITARIE EXTRA-PAB  (FATTURATE DIRETTAMENTE)</t>
  </si>
  <si>
    <t>da pubblico (extra Regione)</t>
  </si>
  <si>
    <t>410.100.21</t>
  </si>
  <si>
    <t>410.100.30</t>
  </si>
  <si>
    <t>410.100.40</t>
  </si>
  <si>
    <t>AUFENTHALTSBEZOGENE  LEISTUNGEN VON AUSLÄNDISCHEN SANITÄTSBETRIEBEN (DIREKT VERRECHNET)</t>
  </si>
  <si>
    <t>PRESTAZIONI DI RICOVERO DA AZIENDE SANITARIE ESTERE  (FATTURATE DIRETTAMENTE)</t>
  </si>
  <si>
    <t>410.100.41</t>
  </si>
  <si>
    <t>41</t>
  </si>
  <si>
    <t>410.100.50</t>
  </si>
  <si>
    <t>410.200.00</t>
  </si>
  <si>
    <t>NICHT AUFENTHALTSBEZOGENE SANITÄRE LEISTUNGEN</t>
  </si>
  <si>
    <t>COSTI PER PRESTAZIONI SANITARIE NON DI RICOVERO</t>
  </si>
  <si>
    <t>B.2.b</t>
  </si>
  <si>
    <t>110</t>
  </si>
  <si>
    <t>12</t>
  </si>
  <si>
    <t>13</t>
  </si>
  <si>
    <t>91</t>
  </si>
  <si>
    <t>410.200.32</t>
  </si>
  <si>
    <t>410.200.40</t>
  </si>
  <si>
    <t>NICHT AUFENTHALTSBEZOGENE SANITÄRE LEISTUNGEN VON AUSLÄNDISCHEN SANITÄTSBETRIEBEN (DIREKT VERRECHNET)</t>
  </si>
  <si>
    <t>PRESTAZIONI SANITARIE NON DI RICOVERO DA AZIENDE SANITARIE ESTERE (FATTURATE DIRETTAMENTE)</t>
  </si>
  <si>
    <t>410.200.41</t>
  </si>
  <si>
    <t>410.200.42</t>
  </si>
  <si>
    <t>42</t>
  </si>
  <si>
    <t>ZURVERFÜGUNGSTELLUNG VON PERSONAL VON AUSLÄNDISCHEN SANITÄTSBETRIEBEN (DIREKT VERRECHNET)</t>
  </si>
  <si>
    <t>FORNITURA DI PERSONALE DA AZIENDE SANITARIE ESTERE (FATTURATE DIRETTAMENTE)</t>
  </si>
  <si>
    <t>410.200.50</t>
  </si>
  <si>
    <t>410.200.52</t>
  </si>
  <si>
    <t>52</t>
  </si>
  <si>
    <t>ZURVERFÜGUNGSTELLUNG VON PERSONAL VON PRIVATEN SANITÄTSSTRUKTUREN (DIREKT VERRECHNET)</t>
  </si>
  <si>
    <t>FORNITURA DI PERSONALE DA STRUTTURE SANITARIE PRIVATE (FATTURATE DIRETTAMENTE)</t>
  </si>
  <si>
    <t>410.300.00</t>
  </si>
  <si>
    <t>15) Rimborsi assegni contributi B.2.i.</t>
  </si>
  <si>
    <t>B.2.i</t>
  </si>
  <si>
    <t>410.300.20</t>
  </si>
  <si>
    <t>21</t>
  </si>
  <si>
    <t>22</t>
  </si>
  <si>
    <t>23</t>
  </si>
  <si>
    <t>24</t>
  </si>
  <si>
    <t>25</t>
  </si>
  <si>
    <t>26</t>
  </si>
  <si>
    <t>27</t>
  </si>
  <si>
    <t>40</t>
  </si>
  <si>
    <t>50</t>
  </si>
  <si>
    <t>CONTRIBUTI, ASSEGNI E SUSSIDI VARI PER ASSISTENZA MEDICO GENERICA</t>
  </si>
  <si>
    <t>420.200.10</t>
  </si>
  <si>
    <t>420.210.00</t>
  </si>
  <si>
    <t>BEITRÄGE FÜR FACHÄRZTLICHE BETREUUNG</t>
  </si>
  <si>
    <t>CONTRIBUTI PER ASSISTENZA SPECIALISTICA</t>
  </si>
  <si>
    <t>420.210.10</t>
  </si>
  <si>
    <t>420.230.00</t>
  </si>
  <si>
    <t>BEITRÄGE FÜR VEREINE UND KÖRPERSCHAFTEN</t>
  </si>
  <si>
    <t>CONTRIBUTI AD ASSOCIAZIONI ED A ENTI</t>
  </si>
  <si>
    <t>420.230.10</t>
  </si>
  <si>
    <t>Contributi ad associazioni di volontariato</t>
  </si>
  <si>
    <t>420.240.00</t>
  </si>
  <si>
    <t>SONSTIGE BEITRÄGE FÜR BETREUTE</t>
  </si>
  <si>
    <t>ALTRI CONTRIBUTI AD ASSISTITI</t>
  </si>
  <si>
    <t>420.240.10</t>
  </si>
  <si>
    <t>420.300.00</t>
  </si>
  <si>
    <t>LEISTUNGSPRÄMIE PSYCHIATRISCHE PATIENTEN</t>
  </si>
  <si>
    <t>PREMIO OPEROSITA' PAZIENTI PSICHIATRICI</t>
  </si>
  <si>
    <t>420.300.10</t>
  </si>
  <si>
    <t>420.400.00</t>
  </si>
  <si>
    <t>420.400.10</t>
  </si>
  <si>
    <t>430.000.00</t>
  </si>
  <si>
    <t>430</t>
  </si>
  <si>
    <t>NUTZUNG VON GÜTERN DRITTER</t>
  </si>
  <si>
    <t>GODIMENTO BENI DI TERZI</t>
  </si>
  <si>
    <t>430.100.00</t>
  </si>
  <si>
    <t>MIETEN</t>
  </si>
  <si>
    <t>LOCAZIONI PASSIVE</t>
  </si>
  <si>
    <t>430.100.10</t>
  </si>
  <si>
    <t>MIETEN - SANITÄRER BEREICH</t>
  </si>
  <si>
    <t>LOCAZIONI PASSIVE - AREA SANITARIA</t>
  </si>
  <si>
    <t>06) Beni di terzi</t>
  </si>
  <si>
    <t>430.100.20</t>
  </si>
  <si>
    <t>MIETEN - NICHT SANITÄRER BEREICH</t>
  </si>
  <si>
    <t>SANITÄTSBETRIEB DER AUTONOMEN PROVINZ BOZEN</t>
  </si>
  <si>
    <t>AZIENDA SANITARIA DELLA PROVINCIA AUTONOMA DI BOLZANO</t>
  </si>
  <si>
    <t>PRODUKTIONSWERT</t>
  </si>
  <si>
    <t>VALORE DELLA PRODUZIONE</t>
  </si>
  <si>
    <t>Beiträge für laufende Ausgaben</t>
  </si>
  <si>
    <t>BA2210</t>
  </si>
  <si>
    <t>BA2250</t>
  </si>
  <si>
    <t>BA2260</t>
  </si>
  <si>
    <t>BA2290</t>
  </si>
  <si>
    <t>BA2300</t>
  </si>
  <si>
    <t>BA2340</t>
  </si>
  <si>
    <t>BA2350</t>
  </si>
  <si>
    <t>Nutzung von Gütern Dritter</t>
  </si>
  <si>
    <t>Godimento di beni di terzi</t>
  </si>
  <si>
    <t>Personalkosten</t>
  </si>
  <si>
    <t>Costi del personale</t>
  </si>
  <si>
    <t>Veränderungen der Restbestände</t>
  </si>
  <si>
    <t>Variazione delle rimanenze</t>
  </si>
  <si>
    <t>Rückstellungen für Risiken</t>
  </si>
  <si>
    <t>Accantonamenti per rischi</t>
  </si>
  <si>
    <t>Sonstige Rückstellungen</t>
  </si>
  <si>
    <t>FINANZERTRÄGE UND -AUFWENDUNGEN</t>
  </si>
  <si>
    <t>PROVENTI E ONERI FINANZIARI</t>
  </si>
  <si>
    <t>WERTBERICHTIGUNGEN DER FINANZAKTIVA</t>
  </si>
  <si>
    <t>RETTIFICHE DI VALORE DI ATTIVITA' FINANZIARIE</t>
  </si>
  <si>
    <t>Aufwertungen</t>
  </si>
  <si>
    <t>Abwertungen</t>
  </si>
  <si>
    <t>E)</t>
  </si>
  <si>
    <t>AUSSERORDENTLICHE ERTRÄGE UND AUFWENDUNGEN</t>
  </si>
  <si>
    <t>PROVENTI E ONERI STRAORDINARI</t>
  </si>
  <si>
    <t>UTILE (PERDITA) DELL'ESERCIZIO</t>
  </si>
  <si>
    <t>RICAVI PER PRESTAZIONI MEDICINA DEL LAVORO E MEDICINA LEGALE - PRIVATI</t>
  </si>
  <si>
    <t>720.800.00</t>
  </si>
  <si>
    <t>ERLÖSE AUS VERWALTUNGSSTRAFEN</t>
  </si>
  <si>
    <t>RICAVI PER SANZIONI AMMNISTRATIVE</t>
  </si>
  <si>
    <t>720.800.10</t>
  </si>
  <si>
    <t>Altri proventi diversi</t>
  </si>
  <si>
    <t>720.900.00</t>
  </si>
  <si>
    <t>720.900.10</t>
  </si>
  <si>
    <t>730.000.00</t>
  </si>
  <si>
    <t>730</t>
  </si>
  <si>
    <t>BETEILIGUNGEN AN KOSTEN FÜR GESUNDHEITSLEISTUNGEN</t>
  </si>
  <si>
    <t>COMPARTECIPAZIONI ALLA SPESA PER PRESTAZIONI SANITARIE</t>
  </si>
  <si>
    <t>730.100.00</t>
  </si>
  <si>
    <t>TICKET</t>
  </si>
  <si>
    <t>730.100.10</t>
  </si>
  <si>
    <t>TICKET - AMBULATORISCHE FACHÄRZTLICHE BETREUUNG</t>
  </si>
  <si>
    <t>TICKET - SPECIALISTICA AMBULATORIALE</t>
  </si>
  <si>
    <t>730.100.20</t>
  </si>
  <si>
    <t>TICKET - ERSTE HILFE</t>
  </si>
  <si>
    <t>TICKET - PRONTO SOCCORSO</t>
  </si>
  <si>
    <t>Compartecipazione alla spesa per prestazioni sanitarie - Ticket sul pronto soccorso</t>
  </si>
  <si>
    <t>730.100.30</t>
  </si>
  <si>
    <t>TICKET - SONSTIGES</t>
  </si>
  <si>
    <t>TICKET - ALTRO</t>
  </si>
  <si>
    <t>A.4.C</t>
  </si>
  <si>
    <t>740.000.00</t>
  </si>
  <si>
    <t>740</t>
  </si>
  <si>
    <t>KOSTENBEITRÄGE, RÜCKERSTATTUNG, RÜCKERLANGUNG FÜR TYPISCHE TÄTIGKEITEN</t>
  </si>
  <si>
    <t>CONCORSI, RECUPERI, RIMBORSI PER ATTIVITÀ TIPICHE</t>
  </si>
  <si>
    <t>740.100.00</t>
  </si>
  <si>
    <t>KOSTENBEITRÄGE</t>
  </si>
  <si>
    <t>CONCORSI</t>
  </si>
  <si>
    <t>740.100.10</t>
  </si>
  <si>
    <t>KOSTENBEITRÄGE VON SEITEN DES PERSONALS FÜR VERPFLEGUNG, KLEIDUNG UND UNTERKUNFT</t>
  </si>
  <si>
    <t>CONCORSI DA PARTE DEL PERSONALE NELLE SPESE PER VITTO, VESTIARIO ED ALLOGGIO</t>
  </si>
  <si>
    <t>740.200.00</t>
  </si>
  <si>
    <t>REGRESSE,  RÜCKERLANGUNGEN UND RÜCKERSTATTUNGEN</t>
  </si>
  <si>
    <t>RIVALSE, RIMBORSI E RECUPERI</t>
  </si>
  <si>
    <t>740.200.10</t>
  </si>
  <si>
    <t>RÜCKERSTATTUNGEN AUS REGRESSFÄLLEN FÜR SANITÄRE LEISTUNGEN</t>
  </si>
  <si>
    <t>RECUPERI PER AZIONI DI RIVALSA PER PRESTAZIONI SANITARIE</t>
  </si>
  <si>
    <t>740.200.35</t>
  </si>
  <si>
    <t>RÜCKERSTATTUNGEN FÜR STEMPELGEBÜHREN, REGISTERGEBÜHREN, RECHTSKOSTEN, TELEFON- UND POSTGEBÜHREN</t>
  </si>
  <si>
    <t>RECUPERO SPESE DI BOLLO, DI REGISTRAZIONE, LEGALI, TELEFONICHE E POSTALI</t>
  </si>
  <si>
    <t>740.200.50</t>
  </si>
  <si>
    <t>RÜCKZAHLUNG VON KONDOMINIUMSPESEN</t>
  </si>
  <si>
    <t>RIMBORSO SPESE CONDOMINIALI</t>
  </si>
  <si>
    <t>740.200.55</t>
  </si>
  <si>
    <t>SOZIALABGABEN - PERSONAL DES SANITÄTSSTELLENPLANS</t>
  </si>
  <si>
    <t>ONERI SOCIALI - PERSONALE RUOLO SANITARIO</t>
  </si>
  <si>
    <t>470.700.10</t>
  </si>
  <si>
    <t>470.700.20</t>
  </si>
  <si>
    <t>470.700.30</t>
  </si>
  <si>
    <t>470.700.40</t>
  </si>
  <si>
    <t>470.700.50</t>
  </si>
  <si>
    <t>470.700.60</t>
  </si>
  <si>
    <t>470.800.00</t>
  </si>
  <si>
    <t>470.800.10</t>
  </si>
  <si>
    <t>470.800.15</t>
  </si>
  <si>
    <t>470.800.20</t>
  </si>
  <si>
    <t>470.800.25</t>
  </si>
  <si>
    <t>470.800.30</t>
  </si>
  <si>
    <t>470.800.35</t>
  </si>
  <si>
    <t>35</t>
  </si>
  <si>
    <t>470.800.40</t>
  </si>
  <si>
    <t>470.800.45</t>
  </si>
  <si>
    <t>45</t>
  </si>
  <si>
    <t>470.800.50</t>
  </si>
  <si>
    <t>470.800.55</t>
  </si>
  <si>
    <t>55</t>
  </si>
  <si>
    <t>470.800.60</t>
  </si>
  <si>
    <t>480.000.00</t>
  </si>
  <si>
    <t>480</t>
  </si>
  <si>
    <t>PERSONAL DES FACHSTELLENPLANS</t>
  </si>
  <si>
    <t>PERSONALE RUOLO PROFESSIONALE</t>
  </si>
  <si>
    <t>480.100.00</t>
  </si>
  <si>
    <t>FESTE BEZÜGE - PERSONAL DES FACHSTELLENPLANS</t>
  </si>
  <si>
    <t>COMPETENZE FISSE - PERSONALE RUOLO PROFESSIONALE</t>
  </si>
  <si>
    <t>480.100.10</t>
  </si>
  <si>
    <t>480.100.20</t>
  </si>
  <si>
    <t>480.100.30</t>
  </si>
  <si>
    <t>480.100.40</t>
  </si>
  <si>
    <t>480.200.00</t>
  </si>
  <si>
    <t>ZUSÄTZLICHE BEZÜGE - PERSONAL DES FACHSTELLENPLANS</t>
  </si>
  <si>
    <t>COMPETENZE ACCESSORIE - PERSONALE RUOLO PROFESSIONALE</t>
  </si>
  <si>
    <t>480.200.10</t>
  </si>
  <si>
    <t>480.200.20</t>
  </si>
  <si>
    <t>480.300.00</t>
  </si>
  <si>
    <t>PRODUKTIVITÄTSSTEIGERUNGSPRÄMIE - PERSONAL DES FACHSTELLENPLANS</t>
  </si>
  <si>
    <t>INCENTIVI  - PERSONALE RUOLO PROFESSIONALE</t>
  </si>
  <si>
    <t>480.300.10</t>
  </si>
  <si>
    <t>480.300.20</t>
  </si>
  <si>
    <t>480.600.00</t>
  </si>
  <si>
    <t>480.700.25</t>
  </si>
  <si>
    <t>480.700.30</t>
  </si>
  <si>
    <t>480.700.35</t>
  </si>
  <si>
    <t>480.700.40</t>
  </si>
  <si>
    <t>480.700.45</t>
  </si>
  <si>
    <t>480.700.60</t>
  </si>
  <si>
    <t>480.700.65</t>
  </si>
  <si>
    <t>AA0460</t>
  </si>
  <si>
    <t>AA0470</t>
  </si>
  <si>
    <t>AA0480</t>
  </si>
  <si>
    <t>AA0490</t>
  </si>
  <si>
    <t>AA0500</t>
  </si>
  <si>
    <t>AA0510</t>
  </si>
  <si>
    <t>AA0520</t>
  </si>
  <si>
    <t>AA0530</t>
  </si>
  <si>
    <t>AA0540</t>
  </si>
  <si>
    <t>AA0550</t>
  </si>
  <si>
    <t>AA0590</t>
  </si>
  <si>
    <t>500.100.20</t>
  </si>
  <si>
    <t>500.100.30</t>
  </si>
  <si>
    <t>500.100.40</t>
  </si>
  <si>
    <t>500.200.00</t>
  </si>
  <si>
    <t>ZUSÄTZLICHE BEZÜGE - PERSONAL DES VERWALTUNGSSTELLENPLANS</t>
  </si>
  <si>
    <t>COMPETENZE ACCESSORIE - PERSONALE RUOLO AMMINISTRATIVO</t>
  </si>
  <si>
    <t>500.200.10</t>
  </si>
  <si>
    <t>500.200.20</t>
  </si>
  <si>
    <t>500.300.00</t>
  </si>
  <si>
    <t>PRODUKTIVITÄTSSTEIGERUNGSPRÄMIE - PERSONAL DES VERWALTUNGSSTELLENPLANS</t>
  </si>
  <si>
    <t>INCENTIVI - PERSONALE RUOLO AMMINISTRATIVO</t>
  </si>
  <si>
    <t>500.300.10</t>
  </si>
  <si>
    <t>500.300.20</t>
  </si>
  <si>
    <t>500.600.00</t>
  </si>
  <si>
    <t>SOZIALABGABEN - PERSONAL DES VERWALTUNGSSTELLENPLANS</t>
  </si>
  <si>
    <t>ONERI SOCIALI - PERSONALE RUOLO AMMINISTRATIVO</t>
  </si>
  <si>
    <t>500.600.10</t>
  </si>
  <si>
    <t>500.600.20</t>
  </si>
  <si>
    <t>500.600.30</t>
  </si>
  <si>
    <t>500.600.40</t>
  </si>
  <si>
    <t>500.700.00</t>
  </si>
  <si>
    <t>500.700.10</t>
  </si>
  <si>
    <t>500.700.15</t>
  </si>
  <si>
    <t>500.700.20</t>
  </si>
  <si>
    <t>EA0080</t>
  </si>
  <si>
    <t>EA0090</t>
  </si>
  <si>
    <t>EA0100</t>
  </si>
  <si>
    <t>EA0110</t>
  </si>
  <si>
    <t>EA0120</t>
  </si>
  <si>
    <t>EA0130</t>
  </si>
  <si>
    <t>EA0140</t>
  </si>
  <si>
    <t>EA0180</t>
  </si>
  <si>
    <t>EA0190</t>
  </si>
  <si>
    <t>KOORDINIERTE UND KONTINUIERLICHE ZUSAMMENARBEIT</t>
  </si>
  <si>
    <t>COLLABORAZIONI COORDINATE E CONTINUATIVE (CO.CO.CO)</t>
  </si>
  <si>
    <t>510.160.10</t>
  </si>
  <si>
    <t>COLLABORAZIONI COORDINATE E CONTINUATIVE (CO.CO.CO) SANITARIE</t>
  </si>
  <si>
    <t>Collaborazioni coordinate e continuative sanitarie e socios. da privato</t>
  </si>
  <si>
    <t>510.160.15</t>
  </si>
  <si>
    <t>COLLABORAZIONI COORDINATE E CONTINUATIVE (CO.CO.CO) SANITARIE - ONERI SOCIALI</t>
  </si>
  <si>
    <t>510.160.20</t>
  </si>
  <si>
    <t>NICHT-SANITÄRE KOORDINIERTE UND KONTINUIERLICHE ZUSAMMENARBEIT</t>
  </si>
  <si>
    <t>COLLABORAZIONI COORDINATE E CONTINUATIVE (CO.CO.CO) NON SANITARIE</t>
  </si>
  <si>
    <t>Collaborazioni coordinate e continuative non sanitarie da privato</t>
  </si>
  <si>
    <t>510.160.25</t>
  </si>
  <si>
    <t>NICHT-SANITÄRE KOORDINIERTE UND KONTINUIERLICHE ZUSAMMENARBEIT - SOZIALABGABEN</t>
  </si>
  <si>
    <t>COLLABORAZIONI COORDINATE E CONTINUATIVE (CO.CO.CO) NON SANITARIE - ONERI SOCIALI</t>
  </si>
  <si>
    <t>510.250.00</t>
  </si>
  <si>
    <t>AUSGABEN FÜR GEISTLICHES VERTRAGSPERSONAL</t>
  </si>
  <si>
    <t>Beteiligung an den Ausgaben für Gesundheitsleistungen (Ticket)</t>
  </si>
  <si>
    <t>Anteil der dem Geschäftsjahr zugerechneten Investitionsbeiträge</t>
  </si>
  <si>
    <t>Zuwachs des Anlagevermögens durch innerbetriebliche Arbeiten</t>
  </si>
  <si>
    <t>Sonstige Erlöse und Erträge</t>
  </si>
  <si>
    <t>Summe A)</t>
  </si>
  <si>
    <t>Einkäufe von sanitären Gütern</t>
  </si>
  <si>
    <t>Einkäufe von nicht sanitären Gütern</t>
  </si>
  <si>
    <t>Einkäufe von sanitären Leistungen</t>
  </si>
  <si>
    <t>Einkäufe von sanitären Leistungen - Basismedizin</t>
  </si>
  <si>
    <t>Einkäufe von sanitären Leistungen - pharmazeutische Betreuung</t>
  </si>
  <si>
    <t>Einkäufe von sanitären Leistungen für ambulatorische fachärztliche Betreuung</t>
  </si>
  <si>
    <t>Einkäufe von sanitären Leistungen für Rehabilitationsbetreuung</t>
  </si>
  <si>
    <t>Einkäufe von sanitären Leistungen für ergänzende Betreuung</t>
  </si>
  <si>
    <t>Einkäufe von sanitären Leistungen für prothesische Betreuung</t>
  </si>
  <si>
    <t>Einkäufe von sanitären Leistungen für Krankenhausbetreuung</t>
  </si>
  <si>
    <t>Einkäufe von stationären und teilstationären psychiatrischen Leistungen</t>
  </si>
  <si>
    <t>Einkäufe von Leistungen für die Verteilung von Medikamenten im Rahmen von File F</t>
  </si>
  <si>
    <t>Einkäufe von vertragsgebundenen Thermalleistungen</t>
  </si>
  <si>
    <t>Einkäufe von sanitären Transportleistungen</t>
  </si>
  <si>
    <t>Einkäufe von soziosanitären Leistungen von sanitärer Relevanz</t>
  </si>
  <si>
    <t>Beteiligungen an das Personal für freiberufliche Leistungen (Intramoenia)</t>
  </si>
  <si>
    <t>Sanitäre Rückerstattungen, Zuweisungen und Beiträge</t>
  </si>
  <si>
    <t>Beratungen, Zusammenarbeiten, Zeitarbeit, andere sanitäre und soziosanitäre Arbeitsleistungen</t>
  </si>
  <si>
    <t>Sonstige sanitäre und soziosanitäre Dienstleistungen von sanitärer Relevanz</t>
  </si>
  <si>
    <t>Kosten aufgrund der Tarifunterschiede zum Einheitstarif "TUC"</t>
  </si>
  <si>
    <t>Einkäufe von nicht sanitären Leistungen</t>
  </si>
  <si>
    <t>Nicht sanitäre Leistungen</t>
  </si>
  <si>
    <t>Beratungen, Zusammenarbeiten, Zeitarbeit, andere nicht sanitäre Arbeitsleistungen</t>
  </si>
  <si>
    <t>Ausbildung</t>
  </si>
  <si>
    <t>Instandhaltung und Reparaturen</t>
  </si>
  <si>
    <t>Leitendes ärztliches Personal</t>
  </si>
  <si>
    <t>Leitendes nicht ärztliches Personal des Sanitätsstellenplans</t>
  </si>
  <si>
    <t>70</t>
  </si>
  <si>
    <t>80</t>
  </si>
  <si>
    <t>RINNOVO CONTRATTI DIRIGENZA MEDICA - RUOLO SANITARIO</t>
  </si>
  <si>
    <t>21) Accantonamento nuovi contratti pers. dip.</t>
  </si>
  <si>
    <t>535.450.20</t>
  </si>
  <si>
    <t>ERNEUERUNG DER VERTRÄGE NICHTÄRZTLICHE LEITER - SANITÄRER STELLENPLAN</t>
  </si>
  <si>
    <t>RINNOVO CONTRATTI DIRIGENZA NON MEDICA - RUOLO SANITARIO</t>
  </si>
  <si>
    <t>535.450.25</t>
  </si>
  <si>
    <t>ERNEUERUNG DER VERTRÄGE NICHTLEITENDES PERSONAL - SANITÄRER STELLENPLAN</t>
  </si>
  <si>
    <t>RINNOVO CONTRATTI COMPARTO - RUOLO SANITARIO</t>
  </si>
  <si>
    <t>535.450.30</t>
  </si>
  <si>
    <t>ERNEUERUNG DER VERTRÄGE -LEITENDES FACHPERSONAL</t>
  </si>
  <si>
    <t xml:space="preserve">RINNOVO CONTRATTI DIRIGENZA - RUOLO PROFESSIONALE </t>
  </si>
  <si>
    <t>535.450.35</t>
  </si>
  <si>
    <t>ERNEUERUNG DER VERTRÄGE - NICHT-LEITENDES FACHPERSONAL</t>
  </si>
  <si>
    <t>RINNOVO CONTRATTI COMPARTO - RUOLO PROFESSIONALE</t>
  </si>
  <si>
    <t>535.450.40</t>
  </si>
  <si>
    <t>ERNEUERUNG DER VERTRÄGE - LEITENDES TECHNISCHES PERSONAL</t>
  </si>
  <si>
    <t>RINNOVO CONTRATTI DIRIGENZA - RUOLO TECNICO</t>
  </si>
  <si>
    <t>535.450.45</t>
  </si>
  <si>
    <t>ERNEUERUNG DER VERTRÄGE - NICHT-LEITENDES TECHNISCHES PERSONAL</t>
  </si>
  <si>
    <t>RINNOVO CONTRATTI COMPARTO - RUOLO TECNICO</t>
  </si>
  <si>
    <t>535.450.50</t>
  </si>
  <si>
    <t>ERNEUERUNG DER VERTRÄGE - LEITENDES VERWALTUNGSPERSONAL</t>
  </si>
  <si>
    <t>RINNOVO CONTRATTI DIRIGENZA - RUOLO AMMINISTRATIVO</t>
  </si>
  <si>
    <t>535.450.55</t>
  </si>
  <si>
    <t>ERNEUERUNG DER VERTRÄGE - NICHT-LEITENDES VERWALTUNGSPERSONAL</t>
  </si>
  <si>
    <t>RINNOVO CONTRATTI COMPARTO - RUOLO AMMINISTRATIVO</t>
  </si>
  <si>
    <t>535.500.00</t>
  </si>
  <si>
    <t>535.500.10</t>
  </si>
  <si>
    <t>535.600.00</t>
  </si>
  <si>
    <t>ZUWEISUNGEN AN RÜCKSTELLUNGEN FÜR DAS PERSONAL IM RUHESTAND</t>
  </si>
  <si>
    <t>ACCANTONAMENTI AL FONDO PER IL PERSONALE DIPENDENTE IN QUIESCENZA</t>
  </si>
  <si>
    <t>535.600.10</t>
  </si>
  <si>
    <t>535.650.00</t>
  </si>
  <si>
    <t>ZUWEISUNGEN AN RÜCKSTELLUNGEN FÜR ANGLEICHUNGEN DER TARIFVERZEICHNISSE UND FÜR DIE ERNEUERUNGEN VON KONVENTIONEN</t>
  </si>
  <si>
    <t>BA0350</t>
  </si>
  <si>
    <t>BA0360</t>
  </si>
  <si>
    <t>BA0370</t>
  </si>
  <si>
    <t>BA0430</t>
  </si>
  <si>
    <t>BA0440</t>
  </si>
  <si>
    <t>BA0450</t>
  </si>
  <si>
    <t>BA0460</t>
  </si>
  <si>
    <t>BA0480</t>
  </si>
  <si>
    <t>VERZUGSZINSEN</t>
  </si>
  <si>
    <t>INTERESSI DI MORA</t>
  </si>
  <si>
    <t>550.400.10</t>
  </si>
  <si>
    <t>550.500.00</t>
  </si>
  <si>
    <t>ANDERE PASSIVZINSEN</t>
  </si>
  <si>
    <t>ALTRI INTERESSI PASSIVI</t>
  </si>
  <si>
    <t>550.500.10</t>
  </si>
  <si>
    <t>550.900.00</t>
  </si>
  <si>
    <t>ANDERE FINANZAUFWÄNDE</t>
  </si>
  <si>
    <t>550.900.10</t>
  </si>
  <si>
    <t>ALTRI ONERI FINANZIARI</t>
  </si>
  <si>
    <t>Altri oneri finanziari</t>
  </si>
  <si>
    <t>560.000.00</t>
  </si>
  <si>
    <t>560</t>
  </si>
  <si>
    <t>AUSSERORDENTLICHE AUFWÄNDE</t>
  </si>
  <si>
    <t>SOPRAVVENIENZE PASSIVE</t>
  </si>
  <si>
    <t>560.100.00</t>
  </si>
  <si>
    <t>E.2.B.3.2.G</t>
  </si>
  <si>
    <t>Altre sopravvenienze passive v/terzi</t>
  </si>
  <si>
    <t>28.5) (minus) Oneri straordinari (al netto proventi)</t>
  </si>
  <si>
    <t>E.2.b</t>
  </si>
  <si>
    <t>560.100.20</t>
  </si>
  <si>
    <t>PASSIVRUNDUNGEN</t>
  </si>
  <si>
    <t>ARROTONDAMENTI PASSIVI</t>
  </si>
  <si>
    <t>Altri oneri straordinari</t>
  </si>
  <si>
    <t>560.100.30</t>
  </si>
  <si>
    <t>PREISNACHLÄSSE UND VERGÜNSTIGUNGEN</t>
  </si>
  <si>
    <t>SCONTI E ABBUONI PASSIVI</t>
  </si>
  <si>
    <t>560.200.00</t>
  </si>
  <si>
    <t>INSUSSISTENZE DELL'ATTIVO</t>
  </si>
  <si>
    <t>E.2.B.4.2.G</t>
  </si>
  <si>
    <t>560.300.00</t>
  </si>
  <si>
    <t>PASSIVE UMWECHSELDIFFERENZEN</t>
  </si>
  <si>
    <t>DIFFERENZE PASSIVE DI CAMBIO</t>
  </si>
  <si>
    <t>560.300.10</t>
  </si>
  <si>
    <t>ERZIELTE PASSIVE UMWECHSELDIFFERENZEN</t>
  </si>
  <si>
    <t>DIFFERENZE PASSIVE DI CAMBIO REALIZZATE</t>
  </si>
  <si>
    <t>Perdite su cambi</t>
  </si>
  <si>
    <t>560.300.20</t>
  </si>
  <si>
    <t>NICHTERZIELTE PASSIVE UMWECHSELDIFFERENZEN</t>
  </si>
  <si>
    <t>DIFFERENZE PASSIVE DI CAMBIO NON REALIZZATE</t>
  </si>
  <si>
    <t>570.000.00</t>
  </si>
  <si>
    <t>570</t>
  </si>
  <si>
    <t>ABWERTUNGEN FÜR WERTBERICHTIGUNGEN VON FINANZAKTIVA</t>
  </si>
  <si>
    <t>SVALUTAZIONI PER RETTIFICHE DI VALORE DI ATTIVITÀ FINANZIARIA</t>
  </si>
  <si>
    <t>570.100.00</t>
  </si>
  <si>
    <t>570.100.10</t>
  </si>
  <si>
    <t>Svalutazioni</t>
  </si>
  <si>
    <t>D.2</t>
  </si>
  <si>
    <t>570.100.20</t>
  </si>
  <si>
    <t>ABWERTUNGEN FÜR BETEILIGUNGEN AUS DEM UMLAUFVERMÖGEN</t>
  </si>
  <si>
    <t>SVALUTAZIONE PARTECIPAZIONI ATTIVO CIRCOLANTE</t>
  </si>
  <si>
    <t>570.100.30</t>
  </si>
  <si>
    <t>ABWERTUNGEN FÜR WERTPAPIERE AUS DEM UMLAUFVERMÖGEN</t>
  </si>
  <si>
    <t>SVALUTAZIONE TITOLI ATTIVO CIRCOLANTE</t>
  </si>
  <si>
    <t>570.100.40</t>
  </si>
  <si>
    <t>ABWERTUNGEN FÜR BETEILIGUNGEN AUS DEM ANLAGEVERMÖGEN</t>
  </si>
  <si>
    <t>SVALUTAZIONE PARTECIPAZIONI IMMOBILIZZATE</t>
  </si>
  <si>
    <t>570.100.50</t>
  </si>
  <si>
    <t>ABWERTUNGEN FÜR WERTPAPIERE AUS DEM ANLAGEVERMÖGEN</t>
  </si>
  <si>
    <t>SVALUTAZIONE TITOLI IMMOBILIZZATI</t>
  </si>
  <si>
    <t>580.000.00</t>
  </si>
  <si>
    <t>580</t>
  </si>
  <si>
    <t>VERÄUSSERUNGSVERLUSTE</t>
  </si>
  <si>
    <t>MINUSVALENZE</t>
  </si>
  <si>
    <t>580.100.00</t>
  </si>
  <si>
    <t>580.100.10</t>
  </si>
  <si>
    <t>E.2.A</t>
  </si>
  <si>
    <t>Minusvalenze</t>
  </si>
  <si>
    <t>580.200.00</t>
  </si>
  <si>
    <t>580.200.10</t>
  </si>
  <si>
    <t>E.2.a</t>
  </si>
  <si>
    <t>590.000.00</t>
  </si>
  <si>
    <t>590</t>
  </si>
  <si>
    <t>STEUERN UND GEBÜHREN</t>
  </si>
  <si>
    <t>IMPOSTE E TASSE</t>
  </si>
  <si>
    <t>590.100.00</t>
  </si>
  <si>
    <t>IRES</t>
  </si>
  <si>
    <t>590.100.10</t>
  </si>
  <si>
    <t>IRES AUF INSTITUTIONELLE TÄTIGKEIT</t>
  </si>
  <si>
    <t>IRES SU ATTIVITA' ISTITUZIONALE</t>
  </si>
  <si>
    <t>Y.2.A</t>
  </si>
  <si>
    <t>IRES su attività istituzionale</t>
  </si>
  <si>
    <t>30) IRPEG/IRES</t>
  </si>
  <si>
    <t>590.100.20</t>
  </si>
  <si>
    <t>IRES AUF WIRTSCHAFTLICHE TÄTIGKEIT</t>
  </si>
  <si>
    <t>IRES SU ATTIVITA' COMMERCIALE</t>
  </si>
  <si>
    <t>Y.2.B</t>
  </si>
  <si>
    <t>IRES su attività commerciale</t>
  </si>
  <si>
    <t>590.200.00</t>
  </si>
  <si>
    <t>WERTSCHÖPFUNGSSTEUER</t>
  </si>
  <si>
    <t>IRAP</t>
  </si>
  <si>
    <t>590.200.10</t>
  </si>
  <si>
    <t>voce</t>
  </si>
  <si>
    <t>1.) Kosten  inklusive passive Mobilität</t>
  </si>
  <si>
    <t>1.) costi compresa mobilità passiva</t>
  </si>
  <si>
    <t>davon außerordentliche Aufwände</t>
  </si>
  <si>
    <t>di cui oneri straordinari</t>
  </si>
  <si>
    <t>2.) Finanzierung</t>
  </si>
  <si>
    <t>2.) finanziamento</t>
  </si>
  <si>
    <t>a) Mittel aus Gewinnvorträgen</t>
  </si>
  <si>
    <t>a) riserve da riporto utili</t>
  </si>
  <si>
    <t>b) Eigenmittel (Ticket u.s.w.)</t>
  </si>
  <si>
    <t>b) entrate proprie (ticket ecc.)</t>
  </si>
  <si>
    <t>c) Finanzerträge</t>
  </si>
  <si>
    <t>c) proventi finanziari</t>
  </si>
  <si>
    <t>d) Mittel aus dem LHH</t>
  </si>
  <si>
    <t>d) fondi dal bilancio provinciale</t>
  </si>
  <si>
    <t>e) Sterilisierungen</t>
  </si>
  <si>
    <t>e) sterilizzazioni</t>
  </si>
  <si>
    <t>f) Aktive Mobilität</t>
  </si>
  <si>
    <t>f) mobilità attiva</t>
  </si>
  <si>
    <t>g) außerordentliche Erträge</t>
  </si>
  <si>
    <t>g) proventi straordinari</t>
  </si>
  <si>
    <t>IRAP relativa ad attività di libera professione (intramoenia)</t>
  </si>
  <si>
    <t>590.210.00</t>
  </si>
  <si>
    <t>VORAUSGEZAHLTE STEUERN</t>
  </si>
  <si>
    <t>IMPOSTE ANTICIPATE</t>
  </si>
  <si>
    <t>590.210.10</t>
  </si>
  <si>
    <t>590.220.00</t>
  </si>
  <si>
    <t>AUFGESCHOBENE STEUERN</t>
  </si>
  <si>
    <t>IMPOSTE DIFFERITE</t>
  </si>
  <si>
    <t>590.220.10</t>
  </si>
  <si>
    <t>ZUWEISUNGEN AN RÜCKSTELLUNG FÜR AUFGESCHOBENE STEUERN</t>
  </si>
  <si>
    <t>ACCANTONAMENTO AL FONDO IMPOSTE DIFFERITE</t>
  </si>
  <si>
    <t>590.300.00</t>
  </si>
  <si>
    <t>REGISTERGEBÜHREN - STEMPELSTEUERN</t>
  </si>
  <si>
    <t xml:space="preserve">IMPOSTE DI REGISTRO - IMPOSTE DI BOLLO </t>
  </si>
  <si>
    <t>590.300.10</t>
  </si>
  <si>
    <t>590.400.00</t>
  </si>
  <si>
    <t>GEMEINDESTEUERN UND -GEBÜHREN</t>
  </si>
  <si>
    <t>IMPOSTE E TASSE COMUNALI</t>
  </si>
  <si>
    <t>590.400.10</t>
  </si>
  <si>
    <t>MÜLLABFUHR FÜR GEMEINDE</t>
  </si>
  <si>
    <t>TASSA COMUNALE SMALTIMENTO RIFIUTI</t>
  </si>
  <si>
    <t>590.500.00</t>
  </si>
  <si>
    <t>KRAFTFAHRZEUGSTEUER</t>
  </si>
  <si>
    <t>TASSE DI CIRCOLAZIONE AUTOMEZZI</t>
  </si>
  <si>
    <t>590.500.10</t>
  </si>
  <si>
    <t>590.600.00</t>
  </si>
  <si>
    <t>590.600.10</t>
  </si>
  <si>
    <t>590.900.00</t>
  </si>
  <si>
    <t>VERSCHIEDENE STEUERN UND GEBÜHREN</t>
  </si>
  <si>
    <t>IMPOSTE E TASSE DIVERSE</t>
  </si>
  <si>
    <t>590.900.10</t>
  </si>
  <si>
    <t>600.000.00</t>
  </si>
  <si>
    <t>VERÄNDERUNGEN DER RESTBESTÄNDE (ANFANGSBESTÄNDE - ENDBESTÄNDE)</t>
  </si>
  <si>
    <t>VARIAZIONE DELLE RIMANENZE  (RIM. INIZ. - RIM. FIN.)</t>
  </si>
  <si>
    <t>600.100.00</t>
  </si>
  <si>
    <t>VERÄNDERUNGEN DER SANITÄREN RESTBESTÄNDE</t>
  </si>
  <si>
    <t>VARIAZIONE DELLE SCORTE SANITARIE</t>
  </si>
  <si>
    <t>600.100.10</t>
  </si>
  <si>
    <t>600.200.00</t>
  </si>
  <si>
    <t>VERÄNDERUNGEN DER NICHT-SANITÄREN RESTBESTÄNDE</t>
  </si>
  <si>
    <t>VARIAZIONE DELLE SCORTE NON SANITARIE</t>
  </si>
  <si>
    <t>600.200.10</t>
  </si>
  <si>
    <t>MATERIAL UND ZUBEHÖR FÜR INSTANDHALTUNG VON MEDIZINISCHEN GERÄTEN</t>
  </si>
  <si>
    <t>MATERIALI ED ACCESSORI PER MANUTENZIONE DI ATTREZZATURE SANITARIE</t>
  </si>
  <si>
    <t>320.200.10</t>
  </si>
  <si>
    <t>320.300.00</t>
  </si>
  <si>
    <t>MATERIAL UND ZUBEHÖR FÜR INSTANDHALTUNG VON GÜTERN DES ÖKONOMAT UND SONSTIGEN GÜTERN</t>
  </si>
  <si>
    <t>MATERIALI ED ACCESSORI PER MANUTENZIONE DI ATTREZZATURE ECONOMALI ED ALTRI BENI</t>
  </si>
  <si>
    <t>320.300.10</t>
  </si>
  <si>
    <t>320.400.00</t>
  </si>
  <si>
    <t>MATERIAL UND ZUBEHÖR FÜR INSTANDHALTUNG VON FAHRZEUGEN</t>
  </si>
  <si>
    <t>320.400.10</t>
  </si>
  <si>
    <t>330.000.00</t>
  </si>
  <si>
    <t>330</t>
  </si>
  <si>
    <t>330.100.00</t>
  </si>
  <si>
    <t>DIENSTLEISTUNGEN FÜR INSTANDHALTUNG VON UNBEWEGLICHEN GÜTERN</t>
  </si>
  <si>
    <t>SERVIZI PER MANUTENZIONE DI IMMOBILI</t>
  </si>
  <si>
    <t>330.100.10</t>
  </si>
  <si>
    <t>B.3.A</t>
  </si>
  <si>
    <t>04) Manutenzioni</t>
  </si>
  <si>
    <t>B.2.g</t>
  </si>
  <si>
    <t>330.200.00</t>
  </si>
  <si>
    <t>DIENSTLEISTUNGEN FÜR INSTANDHALTUNG VON MEDIZINISCHEN GERÄTEN</t>
  </si>
  <si>
    <t>SERVIZI PER MANUTENZIONE DI ATTREZZATURE SANITARIE</t>
  </si>
  <si>
    <t>330.200.10</t>
  </si>
  <si>
    <t>B.3.C</t>
  </si>
  <si>
    <t>330.300.00</t>
  </si>
  <si>
    <t>DIENSTLEISTUNGEN FÜR INSTANDHALTUNG VON GERÄTEN DES ÖKONOMATS</t>
  </si>
  <si>
    <t>SERVIZI PER MANUTENZIONE DI ATTREZZATURE ECONOMALI ED ALTRI BENI</t>
  </si>
  <si>
    <t>330.300.10</t>
  </si>
  <si>
    <t>DIENSTLEISTUNGEN FÜR INSTANDHALTUNG VON SOFTWARE</t>
  </si>
  <si>
    <t>SERVIZI PER MANUTENZIONE DI SOFTWARE</t>
  </si>
  <si>
    <t>330.300.90</t>
  </si>
  <si>
    <t>DIENSTLEISTUNGEN FÜR INSTANDHALTUNG VON ÖKONOMATS- UND SONSTIGEN GÜTERN</t>
  </si>
  <si>
    <t>SERVIZI PER MANUTENZIONE DI ATTREZZATURE ECONOMALE ED ALTRI BENI</t>
  </si>
  <si>
    <t>330.400.00</t>
  </si>
  <si>
    <t>DIENSTLEISTUNGEN FÜR INSTANDHALTUNG VON FAHRZEUGEN</t>
  </si>
  <si>
    <t>SERVIZI PER MANUTENZIONE AUTOMEZZI</t>
  </si>
  <si>
    <t>330.400.10</t>
  </si>
  <si>
    <t>340.000.00</t>
  </si>
  <si>
    <t>340</t>
  </si>
  <si>
    <t>ERWERB VON IN AUFTRAG GEGEBENEN DIENSTLEISTUNGEN</t>
  </si>
  <si>
    <t>ACQUISTI DI SERVIZI APPALTATI</t>
  </si>
  <si>
    <t>340.100.00</t>
  </si>
  <si>
    <t>WÄSCHEREI</t>
  </si>
  <si>
    <t>LAVANDERIA</t>
  </si>
  <si>
    <t>340.100.10</t>
  </si>
  <si>
    <t>B.2.B.1.1</t>
  </si>
  <si>
    <t>Lavanderia</t>
  </si>
  <si>
    <t>03) Servizia appaltati</t>
  </si>
  <si>
    <t>B.2.f</t>
  </si>
  <si>
    <t>340.150.00</t>
  </si>
  <si>
    <t>REINIGUNG</t>
  </si>
  <si>
    <t>PULIZIA</t>
  </si>
  <si>
    <t>340.150.10</t>
  </si>
  <si>
    <t>Pulizia</t>
  </si>
  <si>
    <t>340.200.00</t>
  </si>
  <si>
    <t>MENSA</t>
  </si>
  <si>
    <t>340.200.10</t>
  </si>
  <si>
    <t>Mensa</t>
  </si>
  <si>
    <t>340.250.00</t>
  </si>
  <si>
    <t xml:space="preserve">HEIZUNG </t>
  </si>
  <si>
    <t>RISCALDAMENTO</t>
  </si>
  <si>
    <t>340.250.10</t>
  </si>
  <si>
    <t>Riscaldamento</t>
  </si>
  <si>
    <t>340.300.00</t>
  </si>
  <si>
    <t>DIENSTLEISTUNGEN ZUR DATENVERARBEITUNG</t>
  </si>
  <si>
    <t>SERVIZI DI ELABORAZIONE DATI</t>
  </si>
  <si>
    <t>340.300.10</t>
  </si>
  <si>
    <t>B.2.B.1.5</t>
  </si>
  <si>
    <t>340.350.00</t>
  </si>
  <si>
    <t>SANITÄRE TRANSPORTLEISTUNGEN</t>
  </si>
  <si>
    <t>SERVIZI DI TRASPORTO SANITARI</t>
  </si>
  <si>
    <t>340.350.10</t>
  </si>
  <si>
    <t>SANITÄRE TRANSPORTLEISTUNGEN VON ÖFFENTLICHEN EINRICHTUNGEN  - FLUGRETTUNG</t>
  </si>
  <si>
    <t>SERVIZI DI TRASPORTO SANITARI DA PUBBLICO - ELISOCCORSO</t>
  </si>
  <si>
    <t>340.500.60</t>
  </si>
  <si>
    <t>ANDERE SANITÄRE BERATUNGEN</t>
  </si>
  <si>
    <t>ALTRE CONSULENZE SANITARIE</t>
  </si>
  <si>
    <t>340.500.80</t>
  </si>
  <si>
    <t>BERATUNGEN IN DEN BEREICHEN TECHNIK, STEUER UND VERWALTUNG VON SANITÄTSBETRIEBEN AUSSERHALB DES LANDES</t>
  </si>
  <si>
    <t>CONSULENZE TECNICHE, FISCALI ED AMMINISTRATIVE DA PARTE DELLE AZIENDE SANITARIE EXTRA PAB</t>
  </si>
  <si>
    <t>340.500.90</t>
  </si>
  <si>
    <t>ANDERE BERATUNGEN IN DEN BEREICHEN TECHNIK, STEUER UND VERWALTUNG</t>
  </si>
  <si>
    <t>ALTRE CONSULENZE TECNICHE, FISCALI ED AMMINISTRATIVE</t>
  </si>
  <si>
    <t>Consulenze non sanitarie da privato</t>
  </si>
  <si>
    <t>340.900.00</t>
  </si>
  <si>
    <t xml:space="preserve">SONSTIGE VON PRIVATEN, VON VEREINEN UND ÖFFENTLICHEN KÖRPERSCHAFTEN ERBRACHTEN DIENSTLEISTUNGEN </t>
  </si>
  <si>
    <t>ALTRI SERVIZI RESI DA PRIVATI, DA ASSOCIAZIONI E DA ENTI PUBBLICI</t>
  </si>
  <si>
    <t>340.900.10</t>
  </si>
  <si>
    <t>340.900.20</t>
  </si>
  <si>
    <t>FAMILIENUNTERSTÜTZUNGSMASSNAHMEN (FÜHRUNG VON KINDERHORTEN)</t>
  </si>
  <si>
    <t>INIZIATIVE DI SOSTEGNO ALLA FAMIGLIA (GESTIONE ASILI NIDO)</t>
  </si>
  <si>
    <t>340.900.30</t>
  </si>
  <si>
    <t>FAMILIENBERATUNGSSTELLEN</t>
  </si>
  <si>
    <t>CONSULTORI FAMILIARI</t>
  </si>
  <si>
    <t>Altri servizi sanitari da privato</t>
  </si>
  <si>
    <t>340.900.40</t>
  </si>
  <si>
    <t>SERVIZIO PER LA MESSA A DISPOSIZIONE DI PERSONALE SANITARIO</t>
  </si>
  <si>
    <t>350.000.00</t>
  </si>
  <si>
    <t>GEBÜHREN</t>
  </si>
  <si>
    <t>UTENZE</t>
  </si>
  <si>
    <t>350.100.00</t>
  </si>
  <si>
    <t>ELEKTRISCHE ENERGIE</t>
  </si>
  <si>
    <t>ENERGIA ELETTRICA</t>
  </si>
  <si>
    <t>350.100.10</t>
  </si>
  <si>
    <t>Utenze elettricità</t>
  </si>
  <si>
    <t>05) Utenze</t>
  </si>
  <si>
    <t>B.2.h</t>
  </si>
  <si>
    <t>350.200.00</t>
  </si>
  <si>
    <t>TRINK- UND ABWASSER</t>
  </si>
  <si>
    <t>ACQUA POTABILE E DI RIFIUTO</t>
  </si>
  <si>
    <t>350.200.10</t>
  </si>
  <si>
    <t>Altre utenze</t>
  </si>
  <si>
    <t>BANCHE DATI</t>
  </si>
  <si>
    <t>350.600.10</t>
  </si>
  <si>
    <t>350.900.00</t>
  </si>
  <si>
    <t>VERSCHIEDENE GEBÜHREN</t>
  </si>
  <si>
    <t>UTENZE VARIE</t>
  </si>
  <si>
    <t>350.900.10</t>
  </si>
  <si>
    <t>360.000.00</t>
  </si>
  <si>
    <t>360.100.00</t>
  </si>
  <si>
    <t>KONVENTIONEN FÜR ALLGEMEIN-ÄRZTLICHE BETREUUNG</t>
  </si>
  <si>
    <t>CONVENZIONI PER ASSISTENZA MEDICO GENERICA</t>
  </si>
  <si>
    <t>360.100.10</t>
  </si>
  <si>
    <t>VERGÜTUNGEN - KONVENTIONEN FÜR ALLGEMEIN-ÄRZTLICHE BETREUUNG</t>
  </si>
  <si>
    <t>COMPENSI - ASSISTENZA MEDICO GENERICA</t>
  </si>
  <si>
    <t>B.2.A.1.1.A</t>
  </si>
  <si>
    <t xml:space="preserve">10) Assistenza sanitaria di base </t>
  </si>
  <si>
    <t>B.2.d</t>
  </si>
  <si>
    <t>360.100.20</t>
  </si>
  <si>
    <t>SOZIALABGABEN - KONVENTIONEN FÜR ALLGEMEIN-ÄRZTLICHE BETREUUNG</t>
  </si>
  <si>
    <t>ONERI SOCIALI - ASSISTENZA MEDICO GENERICA</t>
  </si>
  <si>
    <t>360.100.30</t>
  </si>
  <si>
    <t>KRANKENVERSICHERUNGSPRÄMIEN - KONVENTIONEN FÜR ALLGEMEIN - ÄRZTLICHE BETREUUNG</t>
  </si>
  <si>
    <t>PREMI ASSICURATIVI MALATTIA - ASSISTENZA MEDICO GENERICA</t>
  </si>
  <si>
    <t>360.200.00</t>
  </si>
  <si>
    <t>KONVENTIONEN FÜR PÄDIATRISCHE BETREUUNG</t>
  </si>
  <si>
    <t>CONVENZIONI PER ASSISTENZA PEDIATRICA</t>
  </si>
  <si>
    <t>360.200.10</t>
  </si>
  <si>
    <t>VERGÜTUNGEN - KONVENTIONEN FÜR PÄDIATRISCHE BETREUUNG</t>
  </si>
  <si>
    <t>COMPENSI - ASSISTENZA PEDIATRICA</t>
  </si>
  <si>
    <t>B.2.A.1.1.B</t>
  </si>
  <si>
    <t>360.200.20</t>
  </si>
  <si>
    <t>SOZIALABGABEN - KONVENTIONEN FÜR PÄDIATRISCHE BETREUUNG</t>
  </si>
  <si>
    <t>ONERI SOCIALI - ASSISTENZA PEDIATRICA</t>
  </si>
  <si>
    <t>PRESTAZIONI AMMINISTRATIVE E GESTIONALI AD AZIENDE SANITARIE EXTRA-PAB</t>
  </si>
  <si>
    <t>720.300.90</t>
  </si>
  <si>
    <t>ERLÖSE FÜR VERWALTUNGS- UND FÜHRUNGSLEISTUNGEN FÜR ANDERE SUBJEKTE</t>
  </si>
  <si>
    <t>PRESTAZIONI AMMINISTRATIVE E GESTIONALI AD ALTRI SOGGETTI</t>
  </si>
  <si>
    <t>720.400.00</t>
  </si>
  <si>
    <t xml:space="preserve">CONSULENZE </t>
  </si>
  <si>
    <t>A.2.B</t>
  </si>
  <si>
    <t>Ricavi per prestazioni non sanitarie</t>
  </si>
  <si>
    <t>720.400.20</t>
  </si>
  <si>
    <t>720.400.21</t>
  </si>
  <si>
    <t>CONSULENZE NON SANITARIE AD AZIENDE SANITARIE EXTRA-PAB</t>
  </si>
  <si>
    <t>720.400.90</t>
  </si>
  <si>
    <t>SANITÄRE BERATUNGEN FÜR ANDERE SUBJEKTE</t>
  </si>
  <si>
    <t>CONSULENZE SANITARIE AD ALTRI SOGGETTI</t>
  </si>
  <si>
    <t>720.400.91</t>
  </si>
  <si>
    <t>CONSULENZE NON SANITARIE AD ALTRI SOGGETTI</t>
  </si>
  <si>
    <t>720.500.00</t>
  </si>
  <si>
    <t>ERLÖSE AUS LEISTUNGEN FÜR PRIVATE</t>
  </si>
  <si>
    <t>RICAVI PER PRESTAZIONI A PRIVATI</t>
  </si>
  <si>
    <t>720.500.10</t>
  </si>
  <si>
    <t>720.500.20</t>
  </si>
  <si>
    <t>720.500.30</t>
  </si>
  <si>
    <t>720.500.40</t>
  </si>
  <si>
    <t>DIFFERENZEN AUS UNTERBRINGUNG IN SONDERZIMMERN</t>
  </si>
  <si>
    <t>DIFFERENZE ALBERGHIERE CAMERE SPECIALI</t>
  </si>
  <si>
    <t>720.500.50</t>
  </si>
  <si>
    <t>BENÜTZUNG VON TELEFON UND FERNSEHEN</t>
  </si>
  <si>
    <t>USO TELEFONO E TV</t>
  </si>
  <si>
    <t>720.500.60</t>
  </si>
  <si>
    <t>BEGLEITPFLEGESATZ</t>
  </si>
  <si>
    <t>RETTA  ACCOMPAGNATORI</t>
  </si>
  <si>
    <t>720.600.00</t>
  </si>
  <si>
    <t>ERLÖSE AUS TIERÄRZTLICHEN LEISTUNGEN</t>
  </si>
  <si>
    <t>RICAVI PER PRESTAZIONI VETERINARIE</t>
  </si>
  <si>
    <t>720.600.10</t>
  </si>
  <si>
    <t>VERGÜTUNGEN - KONVENTIONEN FÜR INTERNE FACHÄRZTLICHE BETREUUNG</t>
  </si>
  <si>
    <t>COMPENSI - ASSISTENZA SPECIALISTICA INTERNA</t>
  </si>
  <si>
    <t>B.2.A.3.4</t>
  </si>
  <si>
    <t>da privato - Medici SUMAI</t>
  </si>
  <si>
    <t>12) Acq. Prest. san. - assist. special.conv.</t>
  </si>
  <si>
    <t>B.2.e</t>
  </si>
  <si>
    <t>380.100.20</t>
  </si>
  <si>
    <t>SOZIALABGABEN FÜR INTERNE FACHÄRZTLICHE BETREUUNG</t>
  </si>
  <si>
    <t>ONERI SOCIALI - ASSISTENZA SPECIALISTICA INTERNA</t>
  </si>
  <si>
    <t>380.200.00</t>
  </si>
  <si>
    <t>ACCANTONAMENTO FONDO PREMIO OPEROSITÀ (SUMAI)</t>
  </si>
  <si>
    <t>380.200.10</t>
  </si>
  <si>
    <t>380.900.00</t>
  </si>
  <si>
    <t>SONSTIGE KONVENTIONEN FÜR INTERNE FACHÄRZTLICHE BETREUUNG</t>
  </si>
  <si>
    <t>ALTRE CONVENZIONI SANITARIE - ASSISTENZA SPECIALISTICA INTERNA</t>
  </si>
  <si>
    <t>380.900.10</t>
  </si>
  <si>
    <t>B.2.A.3.5.D</t>
  </si>
  <si>
    <t>390.000.00</t>
  </si>
  <si>
    <t>390</t>
  </si>
  <si>
    <t>KONVENTIONEN FÜR EXTERNE FACHÄRZTLICHE BETREUUNG</t>
  </si>
  <si>
    <t>CONVENZIONI SANITARIE PER ASSISTENZA SPECIALISTICA ESTERNA</t>
  </si>
  <si>
    <t>390.100.00</t>
  </si>
  <si>
    <t>390.100.10</t>
  </si>
  <si>
    <t>390.100.20</t>
  </si>
  <si>
    <t>720.600.20</t>
  </si>
  <si>
    <t>720.700.00</t>
  </si>
  <si>
    <t>ERLÖSE AUS FREIBERUFLICHER TÄTIGKEIT</t>
  </si>
  <si>
    <t>RICAVI PER PRESTAZIONI LIBERO-PROFESSIONALI</t>
  </si>
  <si>
    <t>720.700.10</t>
  </si>
  <si>
    <t>Ricavi per prestazioni sanitarie intramoenia - Area specialistica</t>
  </si>
  <si>
    <t>720.750.00</t>
  </si>
  <si>
    <t>750</t>
  </si>
  <si>
    <t xml:space="preserve">ERLÖSE AUS ARBEITSMEDIZINISCHEN UND RECHTSMEDIZINISCHEN LEISTUNGEN </t>
  </si>
  <si>
    <t>RICAVI PER PRESTAZIONI MEDICINA DEL LAVORO E MEDICINA LEGALE</t>
  </si>
  <si>
    <t>720.750.10</t>
  </si>
  <si>
    <t>720.750.20</t>
  </si>
  <si>
    <t>ERLÖSE AUS ARBEITSMEDIZINISCHEN UND RECHTSMEDIZINISCHEN LEISTUNGEN - PRIVATE</t>
  </si>
  <si>
    <t>400.600.00</t>
  </si>
  <si>
    <t>SONSTIGE ERGÄNZENDE UND REHABILITATIONSBETREUUNG IN WOHNSTÄTTEN AUF DEM TERRITORIUM</t>
  </si>
  <si>
    <t>ALTRA ASSISTENZA RIABILITATIVA RESIDENZIALE ED INTEGRATIVA TERRITORIALE</t>
  </si>
  <si>
    <t>400.600.10</t>
  </si>
  <si>
    <t>400.700.00</t>
  </si>
  <si>
    <t>400.700.10</t>
  </si>
  <si>
    <t>400.700.20</t>
  </si>
  <si>
    <t>16) Assistenza aggiuntiva</t>
  </si>
  <si>
    <t>400.700.30</t>
  </si>
  <si>
    <t>400.700.40</t>
  </si>
  <si>
    <t>400.900.00</t>
  </si>
  <si>
    <t>THERMALBETREUUNG</t>
  </si>
  <si>
    <t>ASSISTENZA TERMALE</t>
  </si>
  <si>
    <t>400.900.10</t>
  </si>
  <si>
    <t>400.950.00</t>
  </si>
  <si>
    <t>950</t>
  </si>
  <si>
    <t>400.950.10</t>
  </si>
  <si>
    <t>410.000.00</t>
  </si>
  <si>
    <t>410</t>
  </si>
  <si>
    <t>410.100.00</t>
  </si>
  <si>
    <t>AUFENTHALTSBEZOGENE LEISTUNGEN</t>
  </si>
  <si>
    <t>COSTI PER PRESTAZIONI IN REGIME DI RICOVERO</t>
  </si>
  <si>
    <t>11) Acq. Prest. san. - assist. osped. in conv.</t>
  </si>
  <si>
    <t>B.2.a</t>
  </si>
  <si>
    <t>AA0310</t>
  </si>
  <si>
    <t>B)</t>
  </si>
  <si>
    <t>Altri beni e prodotti sanitari</t>
  </si>
  <si>
    <t>90</t>
  </si>
  <si>
    <t>15</t>
  </si>
  <si>
    <t>900</t>
  </si>
  <si>
    <t>120</t>
  </si>
  <si>
    <t>130</t>
  </si>
  <si>
    <t>LOCAZIONI PASSIVE - AREA NON SANITARIA</t>
  </si>
  <si>
    <t>430.200.00</t>
  </si>
  <si>
    <t>GEBÜHREN FÜR MIETE VON MEDIZINTECHNISCHEN GERÄTEN</t>
  </si>
  <si>
    <t>CANONI DI NOLEGGIO APPARECCHIATURE SANITARIE</t>
  </si>
  <si>
    <t>430.200.10</t>
  </si>
  <si>
    <t>B.4.B.1</t>
  </si>
  <si>
    <t>Canoni di noleggio - area sanitaria</t>
  </si>
  <si>
    <t>430.300.00</t>
  </si>
  <si>
    <t>GEBÜHREN FÜR MIETE VON NICHT-MEDIZINTECHNISCHEN GERÄTEN</t>
  </si>
  <si>
    <t>CANONI DI NOLEGGIO APPARECCHIATURE NON SANITARIE</t>
  </si>
  <si>
    <t>430.300.10</t>
  </si>
  <si>
    <t>GEBÜHREN FÜR MIETE VON HARD- UND SOFTWARE</t>
  </si>
  <si>
    <t>CANONI NOLEGGIO HARDWARE E SOFTWARE</t>
  </si>
  <si>
    <t>Canoni di noleggio - area non sanitaria</t>
  </si>
  <si>
    <t>430.300.90</t>
  </si>
  <si>
    <t>GEBÜHREN FÜR MIETE VON SONSTIGEN NICHT-MEDIZINTECHNISCHEN GERÄTEN</t>
  </si>
  <si>
    <t>CANONI DI NOLEGGIO ALTRE APPARECCHIATURE NON SANITARIE</t>
  </si>
  <si>
    <t>430.400.00</t>
  </si>
  <si>
    <t>GEBÜHREN FÜR MIETE VON KRAFTFAHRZEUGEN</t>
  </si>
  <si>
    <t>430.400.10</t>
  </si>
  <si>
    <t>CANONI DI NOLEGGIO AUTOMEZZI</t>
  </si>
  <si>
    <t>430.400.20</t>
  </si>
  <si>
    <t>MIETZINS FÜR ANDERE GÜTER</t>
  </si>
  <si>
    <t>CANONI DI NOLEGGIO ALTRI BENI</t>
  </si>
  <si>
    <t>430.500.00</t>
  </si>
  <si>
    <t>RATEN FÜR LEASING</t>
  </si>
  <si>
    <t>CANONI DI LEASING</t>
  </si>
  <si>
    <t>430.500.10</t>
  </si>
  <si>
    <t>RATEN FÜR LEASING VON MEDIZINTECHNISCHEN GERÄTEN</t>
  </si>
  <si>
    <t>CANONI DI LEASING APPARECCHIATURE SANITARIE</t>
  </si>
  <si>
    <t>Canoni di leasing - area sanitaria</t>
  </si>
  <si>
    <t>430.500.20</t>
  </si>
  <si>
    <t>RATEN FÜR LEASING VON NICHT-MEDIZINTECHNISCHEN GERÄTEN</t>
  </si>
  <si>
    <t>Kapitalisierte Kosten</t>
  </si>
  <si>
    <t>Costi capitalizzati</t>
  </si>
  <si>
    <t>AUFWENDUNGEN FÜR DIE PRODUKTION</t>
  </si>
  <si>
    <t>COSTI DELLA PRODUZIONE</t>
  </si>
  <si>
    <t>Einkäufe von Gütern</t>
  </si>
  <si>
    <t>Acquisti di beni</t>
  </si>
  <si>
    <t>460.200.20</t>
  </si>
  <si>
    <t>VERANSTALTUNGEN UND EVENTS</t>
  </si>
  <si>
    <t>MANIFESTAZIONI ED EVENTI</t>
  </si>
  <si>
    <t>460.250.00</t>
  </si>
  <si>
    <t>KOSTEN FÜR STREITFÄLLE, SCHIEDSSPRÜCHE UND SCHADENSERSATZ</t>
  </si>
  <si>
    <t>COSTI PER LITI, ARBITRAGGI E RISARCIMENTI</t>
  </si>
  <si>
    <t>460.250.10</t>
  </si>
  <si>
    <t>RÜCKERSTATTUNG VON RECHTSKOSTEN AN DAS PERSONAL</t>
  </si>
  <si>
    <t>RIMBORSO SPESE LEGALI AL PERSONALE</t>
  </si>
  <si>
    <t>460.250.20</t>
  </si>
  <si>
    <t>RECHTSKOSTEN FÜR STREITFÄLLE UND SCHIEDSSPRÜCHE</t>
  </si>
  <si>
    <t>SPESE LEGALI PER LITI E ARBITRAGGI</t>
  </si>
  <si>
    <t>460.250.30</t>
  </si>
  <si>
    <t>KOSTEN FÜR SCHADENSERSATZ</t>
  </si>
  <si>
    <t>COSTI PER RISARCIMENTI</t>
  </si>
  <si>
    <t>460.350.00</t>
  </si>
  <si>
    <t>RÜCKERSTATTUNGEN AN DAS BEDIENSTETE PERSONAL AUFGRUND VON STRASSENUNFÄLLEN</t>
  </si>
  <si>
    <t>RIMBORSI AL PERSONALE DIPENDENTE IN SEGUITO A INCIDENTI STRADALI</t>
  </si>
  <si>
    <t>460.350.10</t>
  </si>
  <si>
    <t>460.400.00</t>
  </si>
  <si>
    <t>POSTSPESEN</t>
  </si>
  <si>
    <t>SPESE POSTALI</t>
  </si>
  <si>
    <t>460.400.10</t>
  </si>
  <si>
    <t>460.450.00</t>
  </si>
  <si>
    <t>STEMPEL UND MARKEN</t>
  </si>
  <si>
    <t>BOLLI E MARCHE</t>
  </si>
  <si>
    <t>460.450.10</t>
  </si>
  <si>
    <t>460.500.00</t>
  </si>
  <si>
    <t>ABBONAMENTI</t>
  </si>
  <si>
    <t>460.500.10</t>
  </si>
  <si>
    <t>460.550.00</t>
  </si>
  <si>
    <t>VERSICHERUNGSPRÄMIEN</t>
  </si>
  <si>
    <t>PREMI DI ASSICURAZIONE</t>
  </si>
  <si>
    <t>460.550.10</t>
  </si>
  <si>
    <t>VERSICHERUNGSPRÄMIEN - HAFTPFLICHTVERSICHERUNG FÜR DIE KRANKENHAUSTÄTIGKEIT</t>
  </si>
  <si>
    <t>PREMI DI ASSICURAZIONE - ASSICURAZIONE RCT ATTIVITÀ OSPEDALIERA</t>
  </si>
  <si>
    <t xml:space="preserve">Premi di assicurazione - R.C. Professionale </t>
  </si>
  <si>
    <t>460.550.20</t>
  </si>
  <si>
    <t>ANDERE VERSICHERUNGSPRÄMIEN</t>
  </si>
  <si>
    <t>ALTRI PREMI DI ASSICURAZIONE</t>
  </si>
  <si>
    <t>Premi di assicurazione - Altri premi assicurativi</t>
  </si>
  <si>
    <t>460.600.00</t>
  </si>
  <si>
    <t>BÜCHER, ZEITSCHRIFTEN UND TELEFONVERZEICHNISSE</t>
  </si>
  <si>
    <t>LIBRI, RIVISTE ED ELENCHI TELEFONICI</t>
  </si>
  <si>
    <t>460.600.10</t>
  </si>
  <si>
    <t>460.650.00</t>
  </si>
  <si>
    <t>650</t>
  </si>
  <si>
    <t>INKASSO- UND BANKSPESEN</t>
  </si>
  <si>
    <t>SPESE DI INCASSO E BANCARIE</t>
  </si>
  <si>
    <t>460.650.10</t>
  </si>
  <si>
    <t>460.700.00</t>
  </si>
  <si>
    <t>KONDOMINIUMSPESEN</t>
  </si>
  <si>
    <t>SPESE CONDOMINIALI</t>
  </si>
  <si>
    <t>460.700.10</t>
  </si>
  <si>
    <t>460.900.00</t>
  </si>
  <si>
    <t>SONSTIGE ALLGEMEINE VERWALTUNGSKOSTEN</t>
  </si>
  <si>
    <t>ALTRI COSTI GENERALI ED AMMINISTRATIVI</t>
  </si>
  <si>
    <t>460.900.10</t>
  </si>
  <si>
    <t>470.000.00</t>
  </si>
  <si>
    <t>470</t>
  </si>
  <si>
    <t>SANITÄTSSTELLENPLAN</t>
  </si>
  <si>
    <t>PERSONALE RUOLO SANITARIO</t>
  </si>
  <si>
    <t>470.100.00</t>
  </si>
  <si>
    <t>FESTE BEZÜGE - PERSONAL DES SANITÄTSSTELLENPLANS</t>
  </si>
  <si>
    <t>COMPETENZE FISSE - PERSONALE RUOLO SANITARIO</t>
  </si>
  <si>
    <t>470.100.10</t>
  </si>
  <si>
    <t xml:space="preserve">19) Personale  </t>
  </si>
  <si>
    <t>470.100.20</t>
  </si>
  <si>
    <t>470.100.30</t>
  </si>
  <si>
    <t>Anlage dynamische Tabelle Aufwände/Erträge</t>
  </si>
  <si>
    <t>PRODUKTIVITÄTSSTEIGERUNGSPRÄMIE - PERSONAL DES SANITÄTSSTELLENPLANS</t>
  </si>
  <si>
    <t>INCENTIVI  - PERSONALE RUOLO SANITARIO</t>
  </si>
  <si>
    <t>470.300.10</t>
  </si>
  <si>
    <t>470.300.20</t>
  </si>
  <si>
    <t>470.300.30</t>
  </si>
  <si>
    <t>470.600.00</t>
  </si>
  <si>
    <t>BETEILIGUNGEN AN DEN PFLEGESATZAUFSCHLÄGEN - PERSONAL DES SANITÄTSSTELLENPLANS</t>
  </si>
  <si>
    <t>COMPARTECIPAZIONI PER DIFFERENZA DI CLASSE - PERSONALE RUOLO SANITARIO</t>
  </si>
  <si>
    <t>470.600.10</t>
  </si>
  <si>
    <t>470.600.20</t>
  </si>
  <si>
    <t>470.700.00</t>
  </si>
  <si>
    <t>C)</t>
  </si>
  <si>
    <t>140</t>
  </si>
  <si>
    <t>400.500.25</t>
  </si>
  <si>
    <t>400.500.30</t>
  </si>
  <si>
    <t>B.2.A.12.3</t>
  </si>
  <si>
    <t xml:space="preserve"> da pubblico (Extraregione) non soggette a compensazione</t>
  </si>
  <si>
    <t>400.500.35</t>
  </si>
  <si>
    <t>220</t>
  </si>
  <si>
    <t>480.700.10</t>
  </si>
  <si>
    <t>480.700.15</t>
  </si>
  <si>
    <t>480.700.20</t>
  </si>
  <si>
    <t xml:space="preserve">RIMBORSI A FARMACIE PRIVATE ED ESERCIZI COMMERCIALI  PER PRODOTTI DIETETICI </t>
  </si>
  <si>
    <t>ASSISTENZA TERMALE  DA PRIVATO</t>
  </si>
  <si>
    <t>THERMALBETREUUNG VON PRIVATEN</t>
  </si>
  <si>
    <t>B.2.A.10.4</t>
  </si>
  <si>
    <t>400.900.20</t>
  </si>
  <si>
    <t>ASSISTENZA TERMALE DA PUBBLICO EXTRA PAB - FATTURATA</t>
  </si>
  <si>
    <t>THERMALBETREUUNG VON ÖFFENTLICHEN EINRICHTUNGEN AUSSERHALB DES LANDES -  VERRECHNET</t>
  </si>
  <si>
    <t>400.900.21</t>
  </si>
  <si>
    <t>B.2.A.10.3</t>
  </si>
  <si>
    <t>FORNITURA STRAORDINARIA PROTESI - LP 30/92</t>
  </si>
  <si>
    <t>AUSSERORDENTLICHE LIEFERUNG VON PROTHESEN - LG 30/92</t>
  </si>
  <si>
    <t>400.960.00</t>
  </si>
  <si>
    <t>960</t>
  </si>
  <si>
    <t>ACQUISTO PRESTAZIONI PER DISTRIBUZIONE DIRETTA FARMACI</t>
  </si>
  <si>
    <t>ANKAUF LEISTUNGEN FÜR DIREKTE MEDIKAMENTENVERTEILUNG</t>
  </si>
  <si>
    <t>400.960.05</t>
  </si>
  <si>
    <t>SPESE PER LA DISTRIBUZIONE DIRETTA DEI FARMACI - LEGGE N.405/2001 ART.8 LETT.A) - DA PUBBLICO (ALTRI SOGGETTI PUBBL.DELLA PAB)</t>
  </si>
  <si>
    <t>60</t>
  </si>
  <si>
    <t>490.000.00</t>
  </si>
  <si>
    <t>490</t>
  </si>
  <si>
    <t>PERSONAL DES TECHNISCHEN STELLENPLANS</t>
  </si>
  <si>
    <t>PERSONALE RUOLO TECNICO</t>
  </si>
  <si>
    <t>490.100.00</t>
  </si>
  <si>
    <t>FESTE BEZÜGE - PERSONAL DES TECHNISCHEN STELLENPLANS</t>
  </si>
  <si>
    <t>COMPETENZE FISSE - PERSONALE RUOLO TECNICO</t>
  </si>
  <si>
    <t>490.100.10</t>
  </si>
  <si>
    <t>490.100.20</t>
  </si>
  <si>
    <t>490.100.30</t>
  </si>
  <si>
    <t>490.100.40</t>
  </si>
  <si>
    <t>490.200.00</t>
  </si>
  <si>
    <t>ZUSÄTZLICHE BEZÜGE - PERSONAL DES TECHNISCHEN STELLENPLANS</t>
  </si>
  <si>
    <t>COMPETENZE ACCESSORIE - PERSONALE RUOLO TECNICO</t>
  </si>
  <si>
    <t>490.200.10</t>
  </si>
  <si>
    <t>490.200.20</t>
  </si>
  <si>
    <t>490.300.00</t>
  </si>
  <si>
    <t>PRODUKTIVITÄTSSTEIGERUNGSPRÄMIE - PERSONAL DES TECHNISCHEN STELLENPLANS</t>
  </si>
  <si>
    <t>INCENTIVI  - PERSONALE RUOLO TECNICO</t>
  </si>
  <si>
    <t>490.300.10</t>
  </si>
  <si>
    <t>490.300.20</t>
  </si>
  <si>
    <t>490.600.00</t>
  </si>
  <si>
    <t>SOZIALABGABEN - PERSONAL DES TECHNISCHEN STELLENPLANS</t>
  </si>
  <si>
    <t>ONERI SOCIALI - PERSONALE RUOLO TECNICO</t>
  </si>
  <si>
    <t>490.600.10</t>
  </si>
  <si>
    <t>490.600.20</t>
  </si>
  <si>
    <t>490.600.30</t>
  </si>
  <si>
    <t>490.600.40</t>
  </si>
  <si>
    <t>490.700.00</t>
  </si>
  <si>
    <t>490.700.10</t>
  </si>
  <si>
    <t>490.700.15</t>
  </si>
  <si>
    <t>490.700.20</t>
  </si>
  <si>
    <t>490.700.25</t>
  </si>
  <si>
    <t>490.700.30</t>
  </si>
  <si>
    <t>490.700.35</t>
  </si>
  <si>
    <t>490.700.40</t>
  </si>
  <si>
    <t>490.700.45</t>
  </si>
  <si>
    <t>490.700.60</t>
  </si>
  <si>
    <t>490.700.65</t>
  </si>
  <si>
    <t>500.000.00</t>
  </si>
  <si>
    <t>PERSONAL DES VERWALTUNGSSTELLENPLANS</t>
  </si>
  <si>
    <t>PERSONALE RUOLO AMMINISTRATIVO</t>
  </si>
  <si>
    <t>500.100.00</t>
  </si>
  <si>
    <t>FESTE BEZÜGE - PERSONAL DES VERWALTUNGSSTELLENPLANS</t>
  </si>
  <si>
    <t>COMPETENZE FISSE - PERSONALE RUOLO AMMINISTRATIVO</t>
  </si>
  <si>
    <t>500.100.10</t>
  </si>
  <si>
    <t>500.700.25</t>
  </si>
  <si>
    <t>500.700.30</t>
  </si>
  <si>
    <t>500.700.35</t>
  </si>
  <si>
    <t>500.700.40</t>
  </si>
  <si>
    <t>500.700.45</t>
  </si>
  <si>
    <t>500.700.60</t>
  </si>
  <si>
    <t>500.700.65</t>
  </si>
  <si>
    <t>510.000.00</t>
  </si>
  <si>
    <t>510</t>
  </si>
  <si>
    <t>SONSTIGE PERSONALKOSTEN</t>
  </si>
  <si>
    <t>ALTRI COSTI DI PERSONALE</t>
  </si>
  <si>
    <t>510.100.00</t>
  </si>
  <si>
    <t>BETEILIGUNGEN AN DAS SANITÄTSPERSONAL FÜR FREIBERUFLICHE LEISTUNGEN</t>
  </si>
  <si>
    <t>510.100.10</t>
  </si>
  <si>
    <t>Compartecipazione al personale per att. Libero-prof. (intramoenia)</t>
  </si>
  <si>
    <t>510.150.00</t>
  </si>
  <si>
    <t>EXTERNES PERSONAL MIT PRIVATRECHTLICHEM VERTRAG</t>
  </si>
  <si>
    <t>PERSONALE ESTERNO CON CONTRATTO DI DIRITTO PRIVATO</t>
  </si>
  <si>
    <t>510.150.10</t>
  </si>
  <si>
    <t>510.150.11</t>
  </si>
  <si>
    <t>510.150.12</t>
  </si>
  <si>
    <t>510.150.13</t>
  </si>
  <si>
    <t>510.150.20</t>
  </si>
  <si>
    <t>510.160.00</t>
  </si>
  <si>
    <t>160</t>
  </si>
  <si>
    <t>230</t>
  </si>
  <si>
    <t>D)</t>
  </si>
  <si>
    <t>240</t>
  </si>
  <si>
    <t>Beiträge für laufende Ausgaben - von Region oder Autonomer Provinz für Anteil regionaler Gesundheitsfond</t>
  </si>
  <si>
    <t>Beiträge für laufende Ausgaben - außerhalb Fond</t>
  </si>
  <si>
    <t>Beiträge von Region oder Aut. Prov. (außerhalb Fond) - verwendungsgebunden</t>
  </si>
  <si>
    <t>Beiträge von Region oder Aut. Prov. (außerhalb Fond) - zusätzliche Bilanzmittel zur Deckung der WBS</t>
  </si>
  <si>
    <t>Beiträge von Region oder Aut. Prov. (außerhalb Fond) - zusätzliche Bilanzmittel zur Deckung außerhalb WBS</t>
  </si>
  <si>
    <t>Beiträge von Region oder Aut. Prov. (außerhalb Fond) - sonstiges</t>
  </si>
  <si>
    <t>Beiträge von öffentlichen Sanitätsbetrieben (außerhalb Fond)</t>
  </si>
  <si>
    <t>Beiträge für laufende Ausgaben - für Forschung</t>
  </si>
  <si>
    <t>vom Gesundheitsministerium für laufende Forschung</t>
  </si>
  <si>
    <t>vom Gesundheitsministerium für zielgerichtete Forschung</t>
  </si>
  <si>
    <t>von der Region und anderen öffentlichen Subjekten</t>
  </si>
  <si>
    <t>von Privaten</t>
  </si>
  <si>
    <t>Beiträge für laufende Ausgaben - von Privaten</t>
  </si>
  <si>
    <t>Berichtigung Beiträge für laufende Ausgaben für Zuweisung an Investitionen</t>
  </si>
  <si>
    <t>Verwendung Mittel aus nicht verwendeten Anteilen verwendungsgebundener Beiträge vorhergehender Geschäftsjahre</t>
  </si>
  <si>
    <t>Erlöse aus sanitären Leistungen und soziosanitären Leistungen von sanitärer Relevanz</t>
  </si>
  <si>
    <t>Erlöse aus sanitären und soziosanitären Leistungen - an öffentliche Sanitätsbetriebe</t>
  </si>
  <si>
    <t>Erlöse aus sanitären und soziosanitären Leistungen - Intramoenia</t>
  </si>
  <si>
    <t>Erlöse aus sanitären und soziosanitären Leistungen - sonstige</t>
  </si>
  <si>
    <t>Kostenbeiträge, Rückerlangungen und Rückerstattungen</t>
  </si>
  <si>
    <t>470.800.16</t>
  </si>
  <si>
    <t>470.800.21</t>
  </si>
  <si>
    <t>470.800.26</t>
  </si>
  <si>
    <t>Nichtleitendes Personal des Sanitätsstellenplans</t>
  </si>
  <si>
    <t>Leitendes Personal der anderen Stellenpläne</t>
  </si>
  <si>
    <t>Nicht leitendes Personal der anderen Stellenpläne</t>
  </si>
  <si>
    <t>Verschiedene Aufwendungen der Gebarung</t>
  </si>
  <si>
    <t>Abschreibungen des immateriellen Anlagevermögens</t>
  </si>
  <si>
    <t>Abschreibungen der Gebäude</t>
  </si>
  <si>
    <t>Abschreibungen des sonstigen materiellen Anlagevermögens</t>
  </si>
  <si>
    <t>Abwertungen des Anlagevermögens und der Forderungen</t>
  </si>
  <si>
    <t>Veränderungen der sanitären Restbestände</t>
  </si>
  <si>
    <t>Veränderungen der nicht sanitären Restbestände</t>
  </si>
  <si>
    <t>Rückstellungen</t>
  </si>
  <si>
    <t>Rückstellungen für Leistungsprämie</t>
  </si>
  <si>
    <t>Rückstellungen für nicht verwendete Anteile verwendungsgebundener Beiträge</t>
  </si>
  <si>
    <t>Summe B)</t>
  </si>
  <si>
    <t>DIFF. PRODUKTIONSWERT UND AUFWENDUNGEN FÜR DIE PROD. (A-B)</t>
  </si>
  <si>
    <t>Aktivzinsen und andere Finanzerträge</t>
  </si>
  <si>
    <t>Passivzinsen und andere Finanzaufwendungen</t>
  </si>
  <si>
    <t>Summe C)</t>
  </si>
  <si>
    <t>Summe D)</t>
  </si>
  <si>
    <t>Außerordentliche Erträge</t>
  </si>
  <si>
    <t>Veräußerungsgewinne</t>
  </si>
  <si>
    <t>Andere außerordentliche Erträge</t>
  </si>
  <si>
    <t>Außerordentliche Aufwendungen</t>
  </si>
  <si>
    <t>Veräußerungsverluste</t>
  </si>
  <si>
    <t>Andere außerordentliche Aufwendungen</t>
  </si>
  <si>
    <t>Summe E)</t>
  </si>
  <si>
    <t>JAHRESERGEBNIS VOR STEUERN  (A-B+C+D+E)</t>
  </si>
  <si>
    <t>STEUERN AUF DAS EINKOMMEN AUS DEM GESCHÄFTSJAHR</t>
  </si>
  <si>
    <t>Wertschöpfungssteuer für lohnabhängiges Personal</t>
  </si>
  <si>
    <t>Wertschöpfungssteuer für Mitarbeiter und dem lohnabhängigen Personal gleichgestelltes Personal</t>
  </si>
  <si>
    <t>Wertschöpfungssteuer für freiberufliche Tätigkeit (Intramoenia)</t>
  </si>
  <si>
    <t>Wertschöpfungssteuer auf wirtschaftliche Tätigkeit</t>
  </si>
  <si>
    <t>Zuweisungen an Rückstellungen für Steuern (Feststellungen, Erlasse, usw.)</t>
  </si>
  <si>
    <t>Summe Y)</t>
  </si>
  <si>
    <t>GEWINN (VERLUST) DES GESCHÄFTSJAHRES</t>
  </si>
  <si>
    <t xml:space="preserve">DESCRIZIONE ITALIANO </t>
  </si>
  <si>
    <t>BESCHREIBUNG DEUTSCH</t>
  </si>
  <si>
    <t>Codice informatico CE ministeriale</t>
  </si>
  <si>
    <t xml:space="preserve">codice nuovi CE/SP ministeriali condivisi </t>
  </si>
  <si>
    <t xml:space="preserve">descrizioni nuovi CE/SP ministeriali condivisi </t>
  </si>
  <si>
    <t>PAY-BACK BEI ÜBERSCHREITUNG DER AUSGABENHÖCHSTGRENZE FÜR DIE PHARMAZEUTISCHE BETREUUNG AUF DEM TERRITORIUM</t>
  </si>
  <si>
    <t>A.5.E.1.1</t>
  </si>
  <si>
    <t>Pay-back per il superamento del tetto della spesa farmaceutica territoriale</t>
  </si>
  <si>
    <t>740.300.12</t>
  </si>
  <si>
    <t>PAY-BACK PER IL SUPERAMENTO DEL TETTO DELLA SPESA FARMACEUTICA OSPEDALIERA</t>
  </si>
  <si>
    <t>PAY-BACK BEI ÜBERSCHREITUNG DER AUSGABENHÖCHSTGRENZE FÜR DIE PHARMAZEUTISCHE BETREUUNG IM KRANKENHAUS</t>
  </si>
  <si>
    <t>A.5.E.1.2</t>
  </si>
  <si>
    <t>Pay-back per il superamento del tetto della spesa farmaceutica ospedaliera</t>
  </si>
  <si>
    <t>740.300.13</t>
  </si>
  <si>
    <t>PAY-BACK PER FARMACI SOTTOPOSTI A MONITORAGGIO AIFA</t>
  </si>
  <si>
    <t>PAY-BACK FÜR PHARMAZEUTISCHE PRODUKTE, DIE DER ÜBERWACHUNG DURCH DIE AIFA UNTERLIEGEN</t>
  </si>
  <si>
    <t>A.5.D.3</t>
  </si>
  <si>
    <t>Altri concorsi, recuperi e rimborsi da parte di altri soggetti pubblici</t>
  </si>
  <si>
    <t>RICAVI PER FORNITURE DI BENI</t>
  </si>
  <si>
    <t>RICAVI PER FORNITURE DI BENI AD AZIENDE SANITARIE EXTRA-PAB</t>
  </si>
  <si>
    <t>A.5.D.2</t>
  </si>
  <si>
    <t>Rimborsi per acquisto beni da parte di altri soggetti pubblici</t>
  </si>
  <si>
    <t>RICAVI PER FORNITURE DI BENI AD ALTRI SOGGETTI</t>
  </si>
  <si>
    <t>E.1.B.1</t>
  </si>
  <si>
    <t>Proventi da donazioni e liberalità diverse</t>
  </si>
  <si>
    <t xml:space="preserve">LOCAZIONI ATTIVE  </t>
  </si>
  <si>
    <t>760.400.20</t>
  </si>
  <si>
    <t>LOCAZIONI ATTIVE  DA IMMOBILI DELLA PAB</t>
  </si>
  <si>
    <t>AKTIVMIETEN AUS IMMOBILIEN DES LANDES</t>
  </si>
  <si>
    <t>FINANZERTRÄGE AUS DEPOSITEN UND KASSAÜBERSCHÜSSEN</t>
  </si>
  <si>
    <t>C.1.B</t>
  </si>
  <si>
    <t>C.1.A</t>
  </si>
  <si>
    <t>Interessi attivi su c/tesoreria unica</t>
  </si>
  <si>
    <t>C.1.C</t>
  </si>
  <si>
    <t>C.2.A</t>
  </si>
  <si>
    <t>PROVENTI STRAORDINARI</t>
  </si>
  <si>
    <t>780.100.11</t>
  </si>
  <si>
    <t>E.1.B.2.2.A</t>
  </si>
  <si>
    <t>Sopravvenienze attive v/terzi relative alla mobilità extraregionale</t>
  </si>
  <si>
    <t>780.100.12</t>
  </si>
  <si>
    <t>SOPRAVVENIENZE ATTIVE V/TERZI RELATIVE AL PERSONALE</t>
  </si>
  <si>
    <t>AUSSERORDENTLICHE ERTRÄGE GEGENÜBER DRITTEN BETREFFEND DAS PERSONAL</t>
  </si>
  <si>
    <t>E.1.B.2.2.B</t>
  </si>
  <si>
    <t>Sopravvenienze attive v/terzi relative al personale</t>
  </si>
  <si>
    <t>780.100.13</t>
  </si>
  <si>
    <t>SOPRAVVENIENZE ATTIVE V/TERZI RELATIVE ALLE CONVENZIONI CON MEDICI DI BASE</t>
  </si>
  <si>
    <t>AUSSERORDENTLICHE ERTRÄGE GEGENÜBER DRITTEN BETREFFEND KONVENTIONEN FÜR GESUNDHEITLICHE GRUNDVERSORGUNG</t>
  </si>
  <si>
    <t>E.1.B.2.2.C</t>
  </si>
  <si>
    <t>Dispositivi medici</t>
  </si>
  <si>
    <t>14</t>
  </si>
  <si>
    <t>16</t>
  </si>
  <si>
    <t>Prodotti chimici</t>
  </si>
  <si>
    <t>17</t>
  </si>
  <si>
    <t>Materiali e prodotti per uso veterinario</t>
  </si>
  <si>
    <t>18</t>
  </si>
  <si>
    <t>ACCANTONAMENTI AL FONDO ONERI PER ADEGUAMENTI TARIFFARI E PER RINNOVO CONVENZIONI</t>
  </si>
  <si>
    <t>535.650.10</t>
  </si>
  <si>
    <t>535.700.00</t>
  </si>
  <si>
    <t>ZUWEISUNGEN AN RÜCKSTELLUNGEN FÜR RISIKEN</t>
  </si>
  <si>
    <t xml:space="preserve">ACCANTONAMENTI AI FONDI RISCHI </t>
  </si>
  <si>
    <t>535.700.10</t>
  </si>
  <si>
    <t>ZUWEISUNGEN AN RÜCKSTELLUNGEN FÜR RISIKEN AUS STREITFÄLLEN, UND SCHIEDSSPRÜCHEN UND FÜR SCHADENERSATZ</t>
  </si>
  <si>
    <t>ACCANTONAMENTI AL FONDO RISCHI SU LITI, ARBITRAGGI E RISARCIMENTI</t>
  </si>
  <si>
    <t>Accantonamenti per cause civili ed oneri processuali</t>
  </si>
  <si>
    <t>535.700.20</t>
  </si>
  <si>
    <t>Accantonamenti per contenzioso personale dipendente</t>
  </si>
  <si>
    <t>535.700.90</t>
  </si>
  <si>
    <t>ZUWEISUNGEN AN SONSTIGEN RÜCKSTELLUNGEN FÜR RISIKEN</t>
  </si>
  <si>
    <t>ACCANTONAMENTI AD ALTRI FONDI RISCHI</t>
  </si>
  <si>
    <t>535.900.00</t>
  </si>
  <si>
    <t>ZUWEISUNGEN AN SONSTIGE RÜCKSTELLUNGEN</t>
  </si>
  <si>
    <t xml:space="preserve">ACCANTONAMENTI AD ALTRI FONDI </t>
  </si>
  <si>
    <t>535.900.90</t>
  </si>
  <si>
    <t>ACCANTONAMENTI AD ALTRI FONDI</t>
  </si>
  <si>
    <t>550.000.00</t>
  </si>
  <si>
    <t>FINANZAUFWAND</t>
  </si>
  <si>
    <t>ONERI FINANZIARI</t>
  </si>
  <si>
    <t>550.100.00</t>
  </si>
  <si>
    <t>PASSIVZINSEN FÜR KASSABEVORSCHUSSUNGEN</t>
  </si>
  <si>
    <t>INTERESSI PASSIVI PER ANTICIPAZIONI DI CASSA</t>
  </si>
  <si>
    <t>550.100.10</t>
  </si>
  <si>
    <t>27.5) (minus)Oneri finanziari (al netto proventi)</t>
  </si>
  <si>
    <t>550.200.00</t>
  </si>
  <si>
    <t>PASSIVZINSEN FÜR DARLEHEN</t>
  </si>
  <si>
    <t>INTERESSI PASSIVI SU MUTUI</t>
  </si>
  <si>
    <t>550.200.10</t>
  </si>
  <si>
    <t>Interessi passivi su mutui</t>
  </si>
  <si>
    <t>550.300.00</t>
  </si>
  <si>
    <t>INTERESSI PASSIVI SU ALTRE FORME DI CREDITO EX ART. 3 D.LGS. 502/92</t>
  </si>
  <si>
    <t>550.300.10</t>
  </si>
  <si>
    <t>Altri interessi passivi</t>
  </si>
  <si>
    <t>550.400.00</t>
  </si>
  <si>
    <t>01) Acq. Beni San.</t>
  </si>
  <si>
    <t>B.1.a</t>
  </si>
  <si>
    <t>300.150.00</t>
  </si>
  <si>
    <t>DIÄTPRODUKTE</t>
  </si>
  <si>
    <t xml:space="preserve">PRODOTTI DIETETICI </t>
  </si>
  <si>
    <t>300.150.10</t>
  </si>
  <si>
    <t>300.200.00</t>
  </si>
  <si>
    <t>MATERIAL FÜR HYGIENISCH-SANITÄRE PROPHYLAXE</t>
  </si>
  <si>
    <t>MATERIALE PER LA PROFILASSI IGIENICO-SANITARIA</t>
  </si>
  <si>
    <t>300.600.00</t>
  </si>
  <si>
    <t>WERTSCHÖPFUNGSSTEUER BEDIENSTETES PERSONAL</t>
  </si>
  <si>
    <t>IRAP PERSONALE DIPENDENTE</t>
  </si>
  <si>
    <t>Y.1.A</t>
  </si>
  <si>
    <t>IRAP relativa a personale dipendente</t>
  </si>
  <si>
    <t>20) irap</t>
  </si>
  <si>
    <t>590.200.20</t>
  </si>
  <si>
    <t>IRAP relativa a collaboratori e personale assimilato a lavoro dipendente</t>
  </si>
  <si>
    <t>590.200.30</t>
  </si>
  <si>
    <t>WERTSCHÖFPUNGSSTEUER AUF WIRTSCHAFTLICHE TÄTIGKEIT</t>
  </si>
  <si>
    <t>IRAP SU ATTIVITÁ COMMERCIALI</t>
  </si>
  <si>
    <t>IRAP relativa ad attività commerciali</t>
  </si>
  <si>
    <t>590.200.40</t>
  </si>
  <si>
    <t>MATERIALI PER LA PULIZIA E DI CONVIVENZA</t>
  </si>
  <si>
    <t>310.300.00</t>
  </si>
  <si>
    <t>BRENNSTOFFE</t>
  </si>
  <si>
    <t>COMBUSTIBILI</t>
  </si>
  <si>
    <t>310.300.10</t>
  </si>
  <si>
    <t>METHAN - STADTGAS</t>
  </si>
  <si>
    <t>METANO - GAS DI CITTA'</t>
  </si>
  <si>
    <t>Combustibili, carburanti e lubrificanti</t>
  </si>
  <si>
    <t>310.300.90</t>
  </si>
  <si>
    <t>HEIZÖL UND ANDERE BRENNSTOFFE</t>
  </si>
  <si>
    <t>GASOLIO ED ALTRI COMBUSTIBILI</t>
  </si>
  <si>
    <t>310.400.00</t>
  </si>
  <si>
    <t>TREIB- UND SCHMIERSTOFFE</t>
  </si>
  <si>
    <t>CARBURANTI E LUBRIFICANTI</t>
  </si>
  <si>
    <t>310.400.10</t>
  </si>
  <si>
    <t>310.500.00</t>
  </si>
  <si>
    <t>KANZLEIWAREN, VORDRUCKE UND VERBRAUCHSMATERIAL FÜR INFORMATIK</t>
  </si>
  <si>
    <t>CANCELLERIA, STAMPATI E MATERIALI DI CONSUMO PER L'INFORMATICA</t>
  </si>
  <si>
    <t>310.500.10</t>
  </si>
  <si>
    <t>Supporti informatici e cancelleria</t>
  </si>
  <si>
    <t>310.900.00</t>
  </si>
  <si>
    <t>EINKÄUFE VON ANDEREN NICHT SANITÄREN GÜTERN</t>
  </si>
  <si>
    <t>ACQUISTI ALTRI BENI NON SANITARI</t>
  </si>
  <si>
    <t>310.900.10</t>
  </si>
  <si>
    <t>320.000.00</t>
  </si>
  <si>
    <t>320</t>
  </si>
  <si>
    <t>320.100.00</t>
  </si>
  <si>
    <t>MATERIAL UND ZUBEHÖR FÜR INSTANDHALTUNG VON UNBEWEGLICHEN GÜTERN</t>
  </si>
  <si>
    <t>MATERIALI ED ACCESSORI PER MANUTENZIONE DI IMMOBILI</t>
  </si>
  <si>
    <t>320.100.10</t>
  </si>
  <si>
    <t>B.1.B.5</t>
  </si>
  <si>
    <t>Materiale per la manutenzione</t>
  </si>
  <si>
    <t>320.200.00</t>
  </si>
  <si>
    <t>500.600.41</t>
  </si>
  <si>
    <t>500.700.11</t>
  </si>
  <si>
    <t>500.700.16</t>
  </si>
  <si>
    <t>500.700.21</t>
  </si>
  <si>
    <t>500.700.26</t>
  </si>
  <si>
    <t>500.700.31</t>
  </si>
  <si>
    <t>470.800.56</t>
  </si>
  <si>
    <t>56</t>
  </si>
  <si>
    <t>470.800.61</t>
  </si>
  <si>
    <t>360.300.00</t>
  </si>
  <si>
    <t>KONVENTIONEN FÜR ÄRZTLICHEN NACHT- UND FEIERTAGSDIENST</t>
  </si>
  <si>
    <t>CONVENZIONI PER ASSISTENZA GUARDIA MEDICA FESTIVA E NOTTURNA</t>
  </si>
  <si>
    <t>360.300.10</t>
  </si>
  <si>
    <t>VERGÜTUNGEN - KONVENTIONEN FÜR ÄRZTLICHEN NACHT- UND FEIERTAGSDIENST</t>
  </si>
  <si>
    <t>COMPENSI - ASSISTENZA GUARDIA MEDICA FESTIVA E NOTTURNA</t>
  </si>
  <si>
    <t>360.300.20</t>
  </si>
  <si>
    <t>SOZIALABGABEN - KONVENTIONEN FÜR ÄRZTLICHEN NACHT- UND FEIERTAGSDIENST</t>
  </si>
  <si>
    <t>ONERI SOCIALI - ASSISTENZA GUARDIA MEDICA FESTIVA E NOTTURNA</t>
  </si>
  <si>
    <t>360.300.30</t>
  </si>
  <si>
    <t>KRANKENVERSICHERUNGSPRÄMIEN - KONVENTIONEN FÜR ÄRZTLICHEN NACHT- UND FEIERTAGSDIENST</t>
  </si>
  <si>
    <t>PREMI ASSICURATIVI MALATTIA - ASSISTENZA GUARDIA MEDICA FESTIVA E NOTTURNA</t>
  </si>
  <si>
    <t>360.400.00</t>
  </si>
  <si>
    <t>KONVENTIONEN ALLGEMEIN-ÄRZTLICHER URLAUBSDIENST</t>
  </si>
  <si>
    <t>CONVENZIONI PER ASSISTENZA GUARDIA MEDICA TURISTICA</t>
  </si>
  <si>
    <t>360.400.10</t>
  </si>
  <si>
    <t>VERGÜTUNGEN - KONVENTIONEN ALLGEMEIN-ÄRZTLICHER URLAUBSDIENST</t>
  </si>
  <si>
    <t>COMPENSI - ASSISTENZA GUARDIA MEDICA TURISTICA</t>
  </si>
  <si>
    <t>360.400.20</t>
  </si>
  <si>
    <t>SOZIALABGABEN -  KONVENTIONEN ALLGEMEIN-ÄRZTLICHER URLAUBSDIENST</t>
  </si>
  <si>
    <t>ONERI SOCIALI - ASSISTENZA GUARDIA MEDICA TURISTICA</t>
  </si>
  <si>
    <t>360.400.30</t>
  </si>
  <si>
    <t>KRANKENVERSICHERUNGSPRÄMIEN - KONVENTIONEN ALLGEMEIN-ÄRZTLICHER URLAUBSDIENST</t>
  </si>
  <si>
    <t>PREMI ASSICURATIVI MALATTIA - ASSISTENZA GUARDIA MEDICA TURISTICA</t>
  </si>
  <si>
    <t>360.900.00</t>
  </si>
  <si>
    <t>ALTRE PRESTAZIONI PER ASSISTENZA SANITARIA DI BASE</t>
  </si>
  <si>
    <t>360.900.10</t>
  </si>
  <si>
    <t>SONSTIGE LEISTUNGEN FÜR GESUNDHEITLICHE GRUNDVERSORGUNG</t>
  </si>
  <si>
    <t>B.2.A.1.1.D</t>
  </si>
  <si>
    <t>Altro (medicina dei servizi, psicologi, medici 118, ecc)</t>
  </si>
  <si>
    <t>370.000.00</t>
  </si>
  <si>
    <t>370</t>
  </si>
  <si>
    <t>KONVENTIONEN FÜR PHARMAZEUTISCHE BETREUUNG</t>
  </si>
  <si>
    <t>CONVENZIONI PER ASSISTENZA FARMACEUTICA</t>
  </si>
  <si>
    <t>370.100.00</t>
  </si>
  <si>
    <t>370.100.10</t>
  </si>
  <si>
    <t>da convenzione</t>
  </si>
  <si>
    <t>09) Ass. Farmac.</t>
  </si>
  <si>
    <t>B.2.c</t>
  </si>
  <si>
    <t>370.100.20</t>
  </si>
  <si>
    <t>370.100.30</t>
  </si>
  <si>
    <t>BEITRAG GEMÄSS ART. 20 DPR 94/89</t>
  </si>
  <si>
    <t>CONTRIBUTO EX ART. 20 DPR 94/89</t>
  </si>
  <si>
    <t>380.000.00</t>
  </si>
  <si>
    <t>380</t>
  </si>
  <si>
    <t>KONVENTIONEN FÜR INTERNE FACHÄRZTLICHE BETREUUNG</t>
  </si>
  <si>
    <t>CONVENZIONI SANITARIE PER ASSISTENZA SPECIALISTICA INTERNA</t>
  </si>
  <si>
    <t>380.100.00</t>
  </si>
  <si>
    <t>380.100.10</t>
  </si>
  <si>
    <t>400.000.00</t>
  </si>
  <si>
    <t>400.100.00</t>
  </si>
  <si>
    <t>400.100.10</t>
  </si>
  <si>
    <t>14) Acq. Altre prest. sanitarie</t>
  </si>
  <si>
    <t>400.200.00</t>
  </si>
  <si>
    <t>400.200.10</t>
  </si>
  <si>
    <t>400.300.00</t>
  </si>
  <si>
    <t>400.300.10</t>
  </si>
  <si>
    <t>400.400.00</t>
  </si>
  <si>
    <t>400.400.10</t>
  </si>
  <si>
    <t>400.500.00</t>
  </si>
  <si>
    <t>400.500.10</t>
  </si>
  <si>
    <t>13) Acq. Prest. san. - case di riposo</t>
  </si>
  <si>
    <t>400.500.20</t>
  </si>
  <si>
    <t>700</t>
  </si>
  <si>
    <t>800</t>
  </si>
  <si>
    <t>30</t>
  </si>
  <si>
    <t>61</t>
  </si>
  <si>
    <t>AKTIVSCHWUND BETREFFEND DIE ANKÄUFE SANITÄRER LEISTUNGEN VON AKKREDITIERTEN ANBIETERN</t>
  </si>
  <si>
    <t>E.2.B.4.2.E</t>
  </si>
  <si>
    <t>Insussistenze passive v/terzi relative all'acquisto prestaz. sanitarie da operatori accreditati</t>
  </si>
  <si>
    <t>560.200.16</t>
  </si>
  <si>
    <t>AKTIVSCHWUND BETREFFEND DIE ANKÄUFE VON GÜTERN UND DIENSTLEISTUNGEN</t>
  </si>
  <si>
    <t>E.2.B.4.2.F</t>
  </si>
  <si>
    <t>Insussistenze passive v/terzi relative all'acquisto di beni e servizi</t>
  </si>
  <si>
    <t>560.200.17</t>
  </si>
  <si>
    <t>ALTRE INSUSSISTENZE DELL'ATTIVO</t>
  </si>
  <si>
    <t>SONSTIGER AKTIVSCHWUND</t>
  </si>
  <si>
    <t>Altre insussistenze passive v/terzi</t>
  </si>
  <si>
    <t>560.250.00</t>
  </si>
  <si>
    <t>ONERI TRIBUTARI DA ESERCIZI PRECEDENTI</t>
  </si>
  <si>
    <t>STEUERABGABEN AUS VERGANGENEN GESCHÄFTSJAHREN</t>
  </si>
  <si>
    <t>560.250.10</t>
  </si>
  <si>
    <t>E.2.B.1</t>
  </si>
  <si>
    <t>Oneri tributari da esercizi precedenti</t>
  </si>
  <si>
    <t>C.4.B</t>
  </si>
  <si>
    <t xml:space="preserve"> Svalutazioni</t>
  </si>
  <si>
    <t xml:space="preserve">IRES </t>
  </si>
  <si>
    <t xml:space="preserve"> IRES </t>
  </si>
  <si>
    <t>IRAP COLLABORATORI E PERSONALE ASSIMILATO AL LAVORO DIPENDENTE E ATTIVITÀ LIBERO PROFESSIONALE OCCASIONALE</t>
  </si>
  <si>
    <t>WERTSCHÖPFUNGSSTEUER FÜR MITARBEITER UND DEM LOHNABHÄNGIGEN PERSONAL GLEICHGESTELLTES PERSONAL SOWIE FÜR GELEGENTLICHE FREIBERUFLICHE TÄTIGKEIT</t>
  </si>
  <si>
    <t>Y.1.B</t>
  </si>
  <si>
    <t>Y.1.D</t>
  </si>
  <si>
    <t>IRAP relativa ad attività commerciale</t>
  </si>
  <si>
    <t>IRAP LIBERA PROFESSIONE IN REGIME DI INTRAMOENIA</t>
  </si>
  <si>
    <t>WERTSCHÖPFUNGSSTEUER FÜR FREIBERUFLICHE INTRAMOENIA-TÄTIGKEIT</t>
  </si>
  <si>
    <t>Y.1.C</t>
  </si>
  <si>
    <t>B.9.A</t>
  </si>
  <si>
    <t>Imposte e tasse (escluso IRAP e IRES)</t>
  </si>
  <si>
    <t>595.000.00</t>
  </si>
  <si>
    <t>595</t>
  </si>
  <si>
    <t>PERDITE SU CREDITI</t>
  </si>
  <si>
    <t>FORDERUNGSVERLUSTE</t>
  </si>
  <si>
    <t>595.100.00</t>
  </si>
  <si>
    <t>595.100.10</t>
  </si>
  <si>
    <t>B.9.B</t>
  </si>
  <si>
    <t>Perdite su crediti</t>
  </si>
  <si>
    <t>A.1.A.1</t>
  </si>
  <si>
    <t>da Regione o Prov. Aut. per quota F.S. regionale indistinto</t>
  </si>
  <si>
    <t>700.100.20</t>
  </si>
  <si>
    <t>CONTRIBUTI IN C/ESERCIZIO DA PAB EXTRA FONDO PER FINANZIAMENTO  LEA</t>
  </si>
  <si>
    <t>480.700.11</t>
  </si>
  <si>
    <t>480.700.16</t>
  </si>
  <si>
    <t>480.700.21</t>
  </si>
  <si>
    <t>480.700.26</t>
  </si>
  <si>
    <t>480.700.31</t>
  </si>
  <si>
    <t>500.700.36</t>
  </si>
  <si>
    <t>500.700.41</t>
  </si>
  <si>
    <t>500.700.46</t>
  </si>
  <si>
    <t>500.700.61</t>
  </si>
  <si>
    <t>500.700.66</t>
  </si>
  <si>
    <t>COMPARTECIPAZIONI A PERSONALE  PER ATTIVITÀ LIBERO-PROFESSIONALI</t>
  </si>
  <si>
    <t>510.100.05</t>
  </si>
  <si>
    <t>COMPARTECIPAZIONI AL PERSONALE  PER ATTIVITÀ LIBERO-PROFESSIONALI-AREA OSPEDALIERA</t>
  </si>
  <si>
    <t>BETEILIGUNGEN AN DAS PERSONAL FÜR FREIBERUFLICHE LEISTUNGEN - KRANKENHAUSBEREICH</t>
  </si>
  <si>
    <t>B.2.A.13.1</t>
  </si>
  <si>
    <t>Compartecipazione al personale per att. libero professionale intramoenia- Area ospedaliera</t>
  </si>
  <si>
    <t>COMPARTECIPAZIONI AL PERSONALE  PER ATTIVITÀ LIBERO-PROFESSIONALI-AREA SPECIALISTICA</t>
  </si>
  <si>
    <t>BETEILIGUNGEN AN DAS PERSONAL FÜR FREIBERUFLICHE LEISTUNGEN - FACHARZTBEREICH</t>
  </si>
  <si>
    <t>B.2.A.13.2</t>
  </si>
  <si>
    <t>Compartecipazione al personale per att. libero professionale intramoenia- Area specialistica</t>
  </si>
  <si>
    <t>510.100.20</t>
  </si>
  <si>
    <t>COMPARTECIPAZIONI AL PERSONALE PER ATTIVITÀ LIBERO-PROFESSIONALI- CONSULENZE (EX ART. 55 C.1 LETT. C), D) ED EX ART. 57-58)</t>
  </si>
  <si>
    <t>BETEILIGUNGEN AN DAS PERSONAL FÜR FREIBERUFLICHE LEISTUNGEN - BERATUNGEN (GEM. EX-ART. 55 ABS.1 BUCHST. C), D) UND GEM EX-ART. 57-58)</t>
  </si>
  <si>
    <t>B.2.A.13.4</t>
  </si>
  <si>
    <t>Compartecipazione al personale per att. libero professionale intramoenia - Consulenze (ex art. 55 c.1 lett. c), d) ed ex art. 57-58)</t>
  </si>
  <si>
    <t>510.100.40</t>
  </si>
  <si>
    <t>COMPARTECIPAZIONI AL PERSONALE  PER ATTIVITÀ LIBERO-PROFESSIONALI-ALTRO</t>
  </si>
  <si>
    <t>CANONI DI LEASING APPARECCHIATURE NON SANITARIE</t>
  </si>
  <si>
    <t>Canoni di leasing - area non sanitaria</t>
  </si>
  <si>
    <t>430.500.30</t>
  </si>
  <si>
    <t>RATEN FÜR LEASING VON KRAFTFAHRZEUGEN</t>
  </si>
  <si>
    <t>CANONI DI LEASING AUTOMEZZI</t>
  </si>
  <si>
    <t>430.500.40</t>
  </si>
  <si>
    <t>LEASINGRATEN FÜR ANDERE GÜTER</t>
  </si>
  <si>
    <t>CANONI DI LEASING ALTRI BENI</t>
  </si>
  <si>
    <t>430.900.00</t>
  </si>
  <si>
    <t>SONSTIGE KOSTEN FÜR DIE NUTZUNG VON GÜTERN DRITTER</t>
  </si>
  <si>
    <t>ALTRI COSTI PER GODIMENTO BENI DI TERZI</t>
  </si>
  <si>
    <t>430.900.10</t>
  </si>
  <si>
    <t>440.000.00</t>
  </si>
  <si>
    <t>440</t>
  </si>
  <si>
    <t>VERGÜTUNGEN FÜR LEITENDE ORGANE</t>
  </si>
  <si>
    <t>COMPENSI AGLI ORGANI DIRETTIVI</t>
  </si>
  <si>
    <t>440.100.00</t>
  </si>
  <si>
    <t>440.100.10</t>
  </si>
  <si>
    <t>ENTSCHÄDIGUNG - LEITUNGSORGANE</t>
  </si>
  <si>
    <t>INDENNITA' - ORGANI DIRETTIVI</t>
  </si>
  <si>
    <t>Indennità, rimborso spese e oneri sociali per gli Organi Direttivi e Collegio Sindacale</t>
  </si>
  <si>
    <t>07) Costi gen. Oneri div. Gesti</t>
  </si>
  <si>
    <t>B.5</t>
  </si>
  <si>
    <t>440.100.20</t>
  </si>
  <si>
    <t>RÜCKERSTATTUNG VON AUSGABEN - LEITUNGSORGANE</t>
  </si>
  <si>
    <t>RIMBORSO SPESE - ORGANI DIRETTIVI</t>
  </si>
  <si>
    <t>440.100.30</t>
  </si>
  <si>
    <t>SOZIALABGABEN - LEITUNGSORGANE</t>
  </si>
  <si>
    <t>ONERI SOCIALI - ORGANI DIRETTIVI</t>
  </si>
  <si>
    <t>440.200.00</t>
  </si>
  <si>
    <t>ACCANTONAMENTI PER ALTRI ONERI DA LIQUIDARE - ORGANI DIRETTIVI</t>
  </si>
  <si>
    <t>440.200.10</t>
  </si>
  <si>
    <t>Altri accantonamenti</t>
  </si>
  <si>
    <t>450.000.00</t>
  </si>
  <si>
    <t>VERGÜTUNGEN FÜR RECHNUNGSREVISORENKOLLEGIUM</t>
  </si>
  <si>
    <t>COMPENSI AL COLLEGIO DEI REVISORI</t>
  </si>
  <si>
    <t>450.100.00</t>
  </si>
  <si>
    <t>450.100.10</t>
  </si>
  <si>
    <t>ENTSCHÄDIGUNG - RECHNUNGSREVISORENKOLLEGIUM</t>
  </si>
  <si>
    <t>INDENNITA' - COLLEGIO DEI REVISORI</t>
  </si>
  <si>
    <t>450.100.20</t>
  </si>
  <si>
    <t>RÜCKERSTATTUNG VON AUSGABEN - RECHNUNGSREVISORENKOLLEGIUM</t>
  </si>
  <si>
    <t>RIMBORSO SPESE - COLLEGIO DEI REVISORI</t>
  </si>
  <si>
    <t>450.100.30</t>
  </si>
  <si>
    <t>SOZIALABGABEN - RECHNUNGSREVISORENKOLLEGIUM</t>
  </si>
  <si>
    <t>ONERI SOCIALI - COLLEGIO DEI REVISORI</t>
  </si>
  <si>
    <t>450.200.00</t>
  </si>
  <si>
    <t>ACCANTONAMENTI PER ALTRI ONERI DA LIQUIDARE - COLLEGIO REVISORI</t>
  </si>
  <si>
    <t>450.200.10</t>
  </si>
  <si>
    <t>460.000.00</t>
  </si>
  <si>
    <t>460</t>
  </si>
  <si>
    <t>ALLGEMEINE UND VERWALTUNGSKOSTEN</t>
  </si>
  <si>
    <t>COSTI GENERALI ED AMMINISTRATIVI</t>
  </si>
  <si>
    <t>460.100.00</t>
  </si>
  <si>
    <t>SITZUNGSGELDER UND RÜCKERSTATTUNG VON KOSTEN FÜR DIE MITGLIEDER VON VERSCHIEDENEN KOMMISSIONEN</t>
  </si>
  <si>
    <t>GETTONI DI PRESENZA E RIMBORSO COSTI AI MEMBRI DI COMMISSIONI VARIE</t>
  </si>
  <si>
    <t>460.100.10</t>
  </si>
  <si>
    <t>Altri oneri diversi di gestione</t>
  </si>
  <si>
    <t>460.150.00</t>
  </si>
  <si>
    <t>REPRÄSENTATIONSKOSTEN</t>
  </si>
  <si>
    <t>COSTI DI RAPPRESENTANZA</t>
  </si>
  <si>
    <t>460.150.10</t>
  </si>
  <si>
    <t>460.200.00</t>
  </si>
  <si>
    <t>VERÖFFENTLICHUNGEN UND VERANSTALTUNGEN</t>
  </si>
  <si>
    <t>PUBBLICITA' E MANIFESTAZIONI</t>
  </si>
  <si>
    <t>460.200.10</t>
  </si>
  <si>
    <t>VERÖFFENTLICHUNGEN UND ANZEIGEN</t>
  </si>
  <si>
    <t>PUBBLICITA' ED INSERZIONI</t>
  </si>
  <si>
    <t>B.2.B.1.12.C</t>
  </si>
  <si>
    <t>310</t>
  </si>
  <si>
    <t>150</t>
  </si>
  <si>
    <t>470.100.40</t>
  </si>
  <si>
    <t>470.100.50</t>
  </si>
  <si>
    <t>470.100.60</t>
  </si>
  <si>
    <t>470.200.00</t>
  </si>
  <si>
    <t>ZUSÄTZLICHE BEZÜGE - PERSONAL DES SANITÄTSSTELLENPLANS</t>
  </si>
  <si>
    <t>COMPETENZE ACCESSORIE - PERSONALE RUOLO SANITARIO</t>
  </si>
  <si>
    <t>470.200.10</t>
  </si>
  <si>
    <t>470.200.20</t>
  </si>
  <si>
    <t>470.200.30</t>
  </si>
  <si>
    <t>470.300.00</t>
  </si>
  <si>
    <t>STATIONÄRE UND TEILSTATIONÄRE REHABILITATIONSBETREUUNG IN EINRICHTUNGEN GEMÄSS ART. 26 G. 833/78 VON PRIVATEN DES LANDES</t>
  </si>
  <si>
    <t>B.2.A.4.4</t>
  </si>
  <si>
    <t>400.200.20</t>
  </si>
  <si>
    <t>ASSISTENZA RIABILITATIVA RESIDENZIALE E SEMIRESIDENZIALE IN ISTITUTI COME SCHEMA TIPO ART. 26 L. 833/78 DA PRIVATO EXTRAPAB</t>
  </si>
  <si>
    <t>STATIONÄRE UND TEILSTATIONÄRE REHABILITATIONSBETREUUNG IN EINRICHTUNGEN GEMÄSS ART. 26 G. 833/78 VON PRIVATEN AUSSERHALB DES LANDES</t>
  </si>
  <si>
    <t>B.2.A.4.5</t>
  </si>
  <si>
    <t>da privato ( extraregionale)</t>
  </si>
  <si>
    <t>400.200.30</t>
  </si>
  <si>
    <t>ASSISTENZA RIABILITATIVA RESIDENZIALE E SEMIRESIDENZIALE IN ISTITUTI COME SCHEMA TIPO ART. 26 L. 833/78 DA PUBBLICO EXTRAPAB</t>
  </si>
  <si>
    <t>STATIONÄRE UND TEILSTATIONÄRE REHABILITATIONSBETREUUNG IN EINRICHTUNGEN GEMÄSS ART. 26 G. 833/78 VON ÖFFENTLICHEN EINRICHTUNGEN AUSSERHALB DES LANDES</t>
  </si>
  <si>
    <t>B.2.A.4.3</t>
  </si>
  <si>
    <t>da pubblico (Extraregione) non soggetti a compensazione</t>
  </si>
  <si>
    <t>ASSISTENZA RIABILITATIVA RESIDENZIALE, SEMIRESIDENZIALE ED INTEGRATIVA TERRITORIALE PER TOSSICODIPENDENTI DELLA PAB</t>
  </si>
  <si>
    <t>B.2.A.12.4</t>
  </si>
  <si>
    <t>400.300.20</t>
  </si>
  <si>
    <t>ASSISTENZA RIABILITATIVA RESIDENZIALE, SEMIRESIDENZIALE ED INTEGRATIVA TERRITORIALE PER TOSSICODIPENDENTI EXTRA-PAB</t>
  </si>
  <si>
    <t>B.2.A.12.5</t>
  </si>
  <si>
    <t>da privato (extraregionale)</t>
  </si>
  <si>
    <t>ASSISTENZA RIABILITATIVA RESIDENZIALE, SEMIRESIDENZIALE ED INTEGRATIVA TERRITORIALE PER MALATI E DISTURBATI MENTALI NELLA PAB</t>
  </si>
  <si>
    <t>STATIONÄRE, TEILSTATIONÄRE UND ERGÄNZENDE REHABILITATIONSBETREUUNG  AUF DEM TERRITORIUM FÜR MENTAL ERKRANKTE UND GESTÖRTE IM LAND</t>
  </si>
  <si>
    <t>B.2.A.8.4</t>
  </si>
  <si>
    <t>400.400.20</t>
  </si>
  <si>
    <t>ASSISTENZA RIABILITATIVA RESIDENZIALE, SEMIRESIDENZIALE ED INTEGRATIVA TERRITORIALE PER MALATI E DISTURBATI MENTALI EXTRA PAB</t>
  </si>
  <si>
    <t>STATIONÄRE, TEILSTATIONÄRE UND ERGÄNZENDE REHABILITATIONSBETREUUNG  AUF DEM TERRITORIUM FÜR MENTAL ERKRANKTE UND GESTÖRTE AUSSERHALB DES LANDES</t>
  </si>
  <si>
    <t>B.2.A.8.5</t>
  </si>
  <si>
    <t>B.2.A.12.2</t>
  </si>
  <si>
    <t>da pubblico (Altri soggetti pubbl. della regione)</t>
  </si>
  <si>
    <t>400.500.15</t>
  </si>
  <si>
    <t>Prestazioni di psichiatria non soggetta a compensazione (resid. e semiresid.)</t>
  </si>
  <si>
    <t xml:space="preserve">PRESTAZIONI DI RICOVERO AD ALTRI SOGGETTI PUBBLICI </t>
  </si>
  <si>
    <t>KRANKENHAUSAUFENTHALTSBEZOGENE LEISTUNGEN FÜR ANDERE ÖFFENTLICHE SUBJEKTE</t>
  </si>
  <si>
    <t>A.4.A.2</t>
  </si>
  <si>
    <t xml:space="preserve">Ricavi per prestaz. sanitarie e sociosanitarie a rilevanza sanitaria erogate ad altri soggetti pubblici </t>
  </si>
  <si>
    <t>PRESTAZIONI DI RICOVERO AD AZIENDE SANITARIE E CASSE MUTUA ESTERE (FATTURATE DIRETTAMENTE)</t>
  </si>
  <si>
    <t>A.4.A.3.13</t>
  </si>
  <si>
    <t>Altre prestazioni sanitarie e sociosanitarie a rilevanza sanitaria - Mobilità attiva Internazionale</t>
  </si>
  <si>
    <t>Ricavi per prestazioni sanitarie e sociosanitarie a rilevanza sanitaria erogate a privati</t>
  </si>
  <si>
    <t>A.4.c</t>
  </si>
  <si>
    <t xml:space="preserve"> A.4.A.3.12.B</t>
  </si>
  <si>
    <t>720.200.22</t>
  </si>
  <si>
    <t>A.4.A.3.6</t>
  </si>
  <si>
    <t>Prestazioni servizi farmaceutica convenzionata Extraregione</t>
  </si>
  <si>
    <t>720.200.23</t>
  </si>
  <si>
    <t>A.4.A.3.5</t>
  </si>
  <si>
    <t>Prestazioni servizi MMG, PLS, Contin. assistenziale Extraregione</t>
  </si>
  <si>
    <t>720.200.24</t>
  </si>
  <si>
    <t>A.4.A.3.2</t>
  </si>
  <si>
    <t>720.200.25</t>
  </si>
  <si>
    <t>A.4.A.3.7</t>
  </si>
  <si>
    <t>Prestazioni termali Extraregione</t>
  </si>
  <si>
    <t>720.200.26</t>
  </si>
  <si>
    <t>A.4.A.3.4</t>
  </si>
  <si>
    <t xml:space="preserve">RIMBORSI A FARMACIE PUBBLICHE PER PRESIDI SANITARI </t>
  </si>
  <si>
    <t xml:space="preserve">RÜCKERSTATTUNGEN AN ÖFFENTLICHE APOTHEKEN FÜR SANITÄRE BEHELFE </t>
  </si>
  <si>
    <t>B.2.A.5.2</t>
  </si>
  <si>
    <t>400.700.15</t>
  </si>
  <si>
    <t xml:space="preserve">RIMBORSI A FARMACIE PRIVATE ED ESERCIZI COMMERCIALI PER PRESIDI SANITARI </t>
  </si>
  <si>
    <t xml:space="preserve">RÜCKERSTATTUNGEN AN PRIVATE APOTHEKEN UND HANDELSBETRIEBE FÜR SANITÄRE BEHELFE </t>
  </si>
  <si>
    <t>B.2.A.5.4</t>
  </si>
  <si>
    <t>400.700.25</t>
  </si>
  <si>
    <t>RÜCKERSTATTUNGEN AN ÖFFENTLICHE APOTHEKEN FÜR GALENIKA</t>
  </si>
  <si>
    <t>400.700.35</t>
  </si>
  <si>
    <t xml:space="preserve">RIMBORSI A FARMACIE PRIVATE ED ESERCIZI COMMERCIALI PER GALENICI </t>
  </si>
  <si>
    <t xml:space="preserve">RIMBORSI A FARMACIE PUBBLICHE PER PRODOTTI DIETETICI </t>
  </si>
  <si>
    <t>RÜCKERSTATTUNGEN AN ÖFFENTLICHE APOTHEKEN FÜR DIÄTPRODUKTE</t>
  </si>
  <si>
    <t>400.700.45</t>
  </si>
  <si>
    <t>Accantonamenti per quote inutilizzate contributi da soggetti pubblici per ricerca</t>
  </si>
  <si>
    <t>535.800.40</t>
  </si>
  <si>
    <t>ACCANTONAMENTI PER QUOTE INUTILIZZATE DEI CONTRIBUTI VINCOLATI DA PRIVATI</t>
  </si>
  <si>
    <t>ZUWEISUNGEN AN RÜCKSTELLUNGEN FÜR NICHT VERWENDETE ANTEILE VON ZWECKGEBUNDENEN BEITRÄGEN VON PRIVATEN</t>
  </si>
  <si>
    <t>B.16.C.4</t>
  </si>
  <si>
    <t>Accantonamenti per quote inutilizzate contributi vincolati da privati</t>
  </si>
  <si>
    <t>535.900.50</t>
  </si>
  <si>
    <t>ACCANTONAMENTI PER INTERESSI DI MORA</t>
  </si>
  <si>
    <t>ZUWEISUNG AN RÜCKSTELLUNGEN FÜR VERZUGSZINSEN</t>
  </si>
  <si>
    <t>11</t>
  </si>
  <si>
    <t>31</t>
  </si>
  <si>
    <t>32</t>
  </si>
  <si>
    <t>Tabelle A10: Finanzierungsübersicht</t>
  </si>
  <si>
    <t>tabella A10: riepilogo finanziamento</t>
  </si>
  <si>
    <t>Posten</t>
  </si>
  <si>
    <t>ulteriori finanziamenti - tagli di finanziamenti provinciali - provvedimenti di razzionalizzazioni statali</t>
  </si>
  <si>
    <t>Abschluss</t>
  </si>
  <si>
    <t>Voranschlag</t>
  </si>
  <si>
    <t>consuntivo</t>
  </si>
  <si>
    <t>preconsuntivo</t>
  </si>
  <si>
    <t>preventivo</t>
  </si>
  <si>
    <t>CONTO  ECONOMICO</t>
  </si>
  <si>
    <t>Importo</t>
  </si>
  <si>
    <t>1)</t>
  </si>
  <si>
    <t>Contributi in c/esercizio</t>
  </si>
  <si>
    <t>a)</t>
  </si>
  <si>
    <t>Contributi in c/esercizio - da Regione o Provincia Autonoma per quota F.S. regionale</t>
  </si>
  <si>
    <t>b)</t>
  </si>
  <si>
    <t>Contributi in c/esercizio - extra fondo</t>
  </si>
  <si>
    <t>A.1.b.1</t>
  </si>
  <si>
    <t>Contributi da Regione o Prov. Aut. (extra fondo) - vincolati</t>
  </si>
  <si>
    <t>A.1.b.2</t>
  </si>
  <si>
    <t>2)</t>
  </si>
  <si>
    <t>Contributi da Regione o Prov. Aut. (extra fondo) - Risorse aggiuntive da bilancio a titolo di copertura LEA</t>
  </si>
  <si>
    <t>A.1.b.3</t>
  </si>
  <si>
    <t>3)</t>
  </si>
  <si>
    <t>Contributi da Regione o Prov. Aut. (extra fondo) - Risorse aggiuntive da bilancio a titolo di copertura extra LEA</t>
  </si>
  <si>
    <t>A.1.b.4</t>
  </si>
  <si>
    <t>4)</t>
  </si>
  <si>
    <t>Contributi da Regione o Prov. Aut. (extra fondo) - altro</t>
  </si>
  <si>
    <t>250</t>
  </si>
  <si>
    <t>350</t>
  </si>
  <si>
    <t>Consulenze, collaborazioni, interinale, altre prestazioni di lavoro sanitarie e sociosanitarie</t>
  </si>
  <si>
    <t>B.2.p</t>
  </si>
  <si>
    <t>p)</t>
  </si>
  <si>
    <t>Altri servizi sanitari e sociosanitari a rilevanza sanitaria</t>
  </si>
  <si>
    <t>B.2.q</t>
  </si>
  <si>
    <t>q)</t>
  </si>
  <si>
    <t>Costi per differenziale Tariffe TUC</t>
  </si>
  <si>
    <t>Acquisti di servizi non sanitari</t>
  </si>
  <si>
    <t>B.3.a</t>
  </si>
  <si>
    <t>Servizi non sanitari</t>
  </si>
  <si>
    <t>B.3.b</t>
  </si>
  <si>
    <r>
      <t>Consulenze, collaborazioni, interinale, altre prestazioni di lavoro non sanitarie</t>
    </r>
    <r>
      <rPr>
        <sz val="10"/>
        <color indexed="10"/>
        <rFont val="Verdana"/>
        <family val="2"/>
      </rPr>
      <t xml:space="preserve"> </t>
    </r>
  </si>
  <si>
    <t>B.3.c</t>
  </si>
  <si>
    <t>Formazione</t>
  </si>
  <si>
    <t>B.4</t>
  </si>
  <si>
    <t>Manutenzione e riparazione</t>
  </si>
  <si>
    <t>Personale dirigente medico</t>
  </si>
  <si>
    <t>Personale dirigente ruolo sanitario non medico</t>
  </si>
  <si>
    <t>Personale comparto ruolo sanitario</t>
  </si>
  <si>
    <t>Personale dirigente altri ruoli</t>
  </si>
  <si>
    <t>B.6.e</t>
  </si>
  <si>
    <t>Personale comparto altri ruoli</t>
  </si>
  <si>
    <t>Oneri diversi di gestione</t>
  </si>
  <si>
    <t>B.8.a</t>
  </si>
  <si>
    <t>Ammortamenti immobilizzazioni immateriali</t>
  </si>
  <si>
    <t>B.8.b</t>
  </si>
  <si>
    <t>Ammortamenti dei Fabbricati</t>
  </si>
  <si>
    <t>B.8.c</t>
  </si>
  <si>
    <t>Svalutazione delle immobilizzazioni e dei crediti</t>
  </si>
  <si>
    <t>10)</t>
  </si>
  <si>
    <t>B.10.a</t>
  </si>
  <si>
    <t>Variazione delle rimanenze sanitarie</t>
  </si>
  <si>
    <t>B.10.b</t>
  </si>
  <si>
    <t>Variazione delle rimanenze non sanitarie</t>
  </si>
  <si>
    <t>11)</t>
  </si>
  <si>
    <t>Accantonamenti</t>
  </si>
  <si>
    <t>B.11.a</t>
  </si>
  <si>
    <t>B.11.b</t>
  </si>
  <si>
    <t xml:space="preserve">Accantonamenti per premio operosità </t>
  </si>
  <si>
    <t>B.11.c</t>
  </si>
  <si>
    <t>Accantonamenti per quote inutilizzate di contributi vincolati</t>
  </si>
  <si>
    <t>B.11.d</t>
  </si>
  <si>
    <t>Totale B)</t>
  </si>
  <si>
    <t>DIFF. TRA VALORE E COSTI DELLA PRODUZIONE (A-B)</t>
  </si>
  <si>
    <t>C.1</t>
  </si>
  <si>
    <t>Interessi attivi ed altri proventi finanziari</t>
  </si>
  <si>
    <t>C.2</t>
  </si>
  <si>
    <t>Interessi passivi ed altri oneri finanziari</t>
  </si>
  <si>
    <t>Totale C)</t>
  </si>
  <si>
    <t>Totale D)</t>
  </si>
  <si>
    <t>Proventi straordinari</t>
  </si>
  <si>
    <t>Oneri straordinari</t>
  </si>
  <si>
    <t>Totale E)</t>
  </si>
  <si>
    <t>RISULTATO PRIMA DELLE IMPOSTE (A-B+C+D+E)</t>
  </si>
  <si>
    <t>Y)</t>
  </si>
  <si>
    <t>IMPOSTE SUL REDDITO DELL'ESERCIZIO</t>
  </si>
  <si>
    <t>Y.1.a</t>
  </si>
  <si>
    <t>Y.1.b</t>
  </si>
  <si>
    <t>Y.1.c</t>
  </si>
  <si>
    <t>Y.1.d</t>
  </si>
  <si>
    <t>Y.2</t>
  </si>
  <si>
    <t>Accantonamento a fondo imposte (accertamenti, condoni, ecc.)</t>
  </si>
  <si>
    <t>Totale Y)</t>
  </si>
  <si>
    <t>Betrag</t>
  </si>
  <si>
    <t>470.700.31</t>
  </si>
  <si>
    <t>470.700.41</t>
  </si>
  <si>
    <t>470.700.51</t>
  </si>
  <si>
    <t>470.700.61</t>
  </si>
  <si>
    <t>470.800.11</t>
  </si>
  <si>
    <t>ERLÖSE AUS TIERÄRZTLICHEN LEISTUNGEN BEREICH B FÜR PRIVATE</t>
  </si>
  <si>
    <t>720.600.25</t>
  </si>
  <si>
    <t>RICAVI PER PRESTAZIONI VETERINARIE AREA B EROGATE A SOGGETTI PUBBLICI</t>
  </si>
  <si>
    <t>ERLÖSE AUS TIERÄRZTLICHEN LEISTUNGEN BEREICH B FÜR ÖFFENTLICHE EINRICHTUNGEN</t>
  </si>
  <si>
    <t>720.700.05</t>
  </si>
  <si>
    <t>RICAVI PER PRESTAZIONI LIBERO-PROFESSIONALI- AREA OSPEDALIERA</t>
  </si>
  <si>
    <t>ERLÖSE AUS FREIBERUFLICHER TÄTIGKEIT  -KRANKENHAUSBEREICH</t>
  </si>
  <si>
    <t>A.4.D.1</t>
  </si>
  <si>
    <t>Ricavi per prestazioni sanitarie intramoenia - Area ospedaliera</t>
  </si>
  <si>
    <t>A.4.b</t>
  </si>
  <si>
    <t>RICAVI PER PRESTAZIONI LIBERO-PROFESSIONALI- AREA SPECIALISTICA</t>
  </si>
  <si>
    <t>ERLÖSE AUS FREIBERUFLICHER TÄTIGKEIT - FACHÄRZTLICHER BEREICH</t>
  </si>
  <si>
    <t>A.4.D.2</t>
  </si>
  <si>
    <t>720.700.20</t>
  </si>
  <si>
    <t>RICAVI PER PRESTAZIONI LIBERO-PROFESSIONALI CONSULENZE (EX ART. 55 C.1 LETT. C), D) ED EX ART. 57-58)</t>
  </si>
  <si>
    <t>ERLÖSE AUS FREIBERUFLICHER TÄTIGKEIT - BERATUNGEN (GEM. EX-ART. 55 ABS.1 BUCHST. C), D) UND GEM. EX-ART. 57-58)</t>
  </si>
  <si>
    <t>A.4.D.4</t>
  </si>
  <si>
    <t>Ricavi per prestazioni sanitarie intramoenia - Consulenze (ex art. 55 c.1 lett. c), d) ed ex Art. 57-58)</t>
  </si>
  <si>
    <t>720.700.40</t>
  </si>
  <si>
    <t>RICAVI PER PRESTAZIONI LIBERO-PROFESSIONALI ALTRO</t>
  </si>
  <si>
    <t>ERLÖSE AUS FREIBERUFLICHER TÄTIGKEIT - SONSTIGES</t>
  </si>
  <si>
    <t>A.4.D.6</t>
  </si>
  <si>
    <t>Ricavi per prestazioni sanitarie intramoenia - Altro</t>
  </si>
  <si>
    <t>A.6.A</t>
  </si>
  <si>
    <t>Compartecipazione alla spesa per prestazioni sanitarie - Ticket sulle prestazioni di specialistica ambulatoriale</t>
  </si>
  <si>
    <t>A.6.B</t>
  </si>
  <si>
    <t>A.6.C</t>
  </si>
  <si>
    <t>Compartecipazione alla spesa per prestazioni sanitarie (Ticket) - Altro</t>
  </si>
  <si>
    <t>A.5.E.2</t>
  </si>
  <si>
    <t>Altri concorsi, recuperi e rimborsi da privati</t>
  </si>
  <si>
    <t>740.200.05</t>
  </si>
  <si>
    <t>RIMBORSI ASSICURATIVI</t>
  </si>
  <si>
    <t>VERSICHERUNGSRÜCKERSTATTUNGEN</t>
  </si>
  <si>
    <t>A.5.A</t>
  </si>
  <si>
    <t>Rimborsi assicurativi</t>
  </si>
  <si>
    <t>A.9.B</t>
  </si>
  <si>
    <t>Fitti attivi ed altri proventi da attività immobiliari</t>
  </si>
  <si>
    <t>740.200.61</t>
  </si>
  <si>
    <t>RIMBORSO DEGLI ONERI STIPENDIALI DEL PERSONALE DIPENDENTE DELL'AZIENDA IN POSIZIONE DI COMANDO PRESSO LA PAB</t>
  </si>
  <si>
    <t>RÜCKZAHLUNG FÜR LOHNABHÄNGIGES AN DAS LAND ABGEORDNETES PERSONAL DES SANITÄTSBETRIEBES</t>
  </si>
  <si>
    <t>A.5.B.1</t>
  </si>
  <si>
    <t>Rimborso degli oneri stipendiali del personale dipendente dell'azienda in posizione di comando presso la Regione</t>
  </si>
  <si>
    <t>740.200.62</t>
  </si>
  <si>
    <t>62</t>
  </si>
  <si>
    <t>RIMBORSO DEGLI ONERI STIPENDIALI DEL PERSONALE DIPENDENTE DELL'AZIENDA IN POSIZIONE DI COMANDO PRESSO ALTRI SOGGETTI PUBBLICI</t>
  </si>
  <si>
    <t>RÜCKZAHLUNG FÜR LOHNABHÄNGIGES AN ANDERE ÖFFENTLICHE KÖRPERSCHAFTEN ABGEORDNETES PERSONAL DES SANITÄTSBETRIEBES</t>
  </si>
  <si>
    <t>A.5.D.1</t>
  </si>
  <si>
    <t>Rimborso degli oneri stipendiali del personale dipendente dell'azienda in posizione di comando presso altri soggetti pubblici</t>
  </si>
  <si>
    <t>740.200.63</t>
  </si>
  <si>
    <t>63</t>
  </si>
  <si>
    <t>ALTRI CONCORSI, RECUPERI E RIMBORSI DA PARTE DELLA PAB</t>
  </si>
  <si>
    <t>ANDERE KOSTENBEITRÄGE,  RÜCKERSTATTUNGEN UND RÜCKERLANGUNGEN VOM LAND</t>
  </si>
  <si>
    <t>A.5.B.2</t>
  </si>
  <si>
    <t>Altri concorsi, recuperi e rimborsi da parte della Regione</t>
  </si>
  <si>
    <t>RIMBORSI PER ASSISTENZA FARMACEUTICA</t>
  </si>
  <si>
    <t>RÜCKVERGÜTUNGEN FÜR PHARMAZEUTISCHE BETREUUNG</t>
  </si>
  <si>
    <t>A.5.E.1.3</t>
  </si>
  <si>
    <t>Ulteriore Pay-back</t>
  </si>
  <si>
    <t>740.300.11</t>
  </si>
  <si>
    <t>PAY-BACK PER IL SUPERAMENTO DEL TETTO DELLA SPESA FARMACEUTICA TERRITORIALE</t>
  </si>
  <si>
    <t>B.1.A.7</t>
  </si>
  <si>
    <t>300.900.00</t>
  </si>
  <si>
    <t>ALTRI BENI E PRODOTTI SANITARI</t>
  </si>
  <si>
    <t>ANDERE SANITÄRE GÜTER UND PRODUKTE</t>
  </si>
  <si>
    <t>300.900.10</t>
  </si>
  <si>
    <t>B.1.A.8</t>
  </si>
  <si>
    <t>B.1.B.1</t>
  </si>
  <si>
    <t>B.1.B.2</t>
  </si>
  <si>
    <t>B.1.B.3</t>
  </si>
  <si>
    <t>B.1.B.4</t>
  </si>
  <si>
    <t>B.1.B.6</t>
  </si>
  <si>
    <t>Manutenzione e riparazione ai fabbricati e loro pertinenze</t>
  </si>
  <si>
    <t>330.100.20</t>
  </si>
  <si>
    <t>SERVIZI PER MANUTENZIONE DI IMPIANTI E MACCHINARI</t>
  </si>
  <si>
    <t>DIENSTLEISTUNGEN FÜR INSTANDHALTUNG VON MASCHINEN UND MASCHINELLEN ANLAGEN</t>
  </si>
  <si>
    <t>B.3.B</t>
  </si>
  <si>
    <t>Manutenzione e riparazione agli impianti e macchinari</t>
  </si>
  <si>
    <t>Manutenzione e riparazione alle attrezzature sanitarie e scientifiche</t>
  </si>
  <si>
    <t>B.3.F</t>
  </si>
  <si>
    <t>Altre manutenzioni e riparazioni</t>
  </si>
  <si>
    <t>B.3.E</t>
  </si>
  <si>
    <t>Manutenzione e riparazione agli automezzi</t>
  </si>
  <si>
    <t>330.500.00</t>
  </si>
  <si>
    <t>SERVIZI PER MANUTENZIONE MOBILI ED ARREDI</t>
  </si>
  <si>
    <t>BEITRÄGE DES LANDES FÜR LAUFENDE AUSGABEN AUS DEM ZUSÄTZLICHEN FONDS FÜR DIE FINANZIERUNG DER GRUNDLEGENEN BETREUUNGSFORMEN</t>
  </si>
  <si>
    <t>A.1.B.1.2</t>
  </si>
  <si>
    <t>Contributi da Regione o Prov. Aut. (extra fondo) - Risorse aggiuntive da bilancio regionale a titolo di copertura LEA</t>
  </si>
  <si>
    <t>CONTRIBUTI IN C/ESERCIZIO DA PAB CON DESTINAZIONE VINCOLATA DA FSP</t>
  </si>
  <si>
    <t>VERWENDUNGSGEBUNDENE BEITRÄGE DES LANDES FÜR LAUFENDE AUSGABEN AUS DEM LGF</t>
  </si>
  <si>
    <t>A.1.A.2</t>
  </si>
  <si>
    <t>da Regione o Prov. Aut. per quota F.S. regionale vincolato</t>
  </si>
  <si>
    <t>700.200.20</t>
  </si>
  <si>
    <t>CONTRIBUTI IN C/ESERCIZIO DA PAB CON DESTINAZIONE VINCOLATA EXTRA FSP</t>
  </si>
  <si>
    <t>VERWENDUNGSGEBUNDENE BEITRÄGE DES LANDES FÜR LAUFENDE AUSGABEN  AUSSERHALB DES LGF</t>
  </si>
  <si>
    <t>A.1.B.1.1</t>
  </si>
  <si>
    <t>da Regione o Prov. Aut. ( extra fondo)  vincolati</t>
  </si>
  <si>
    <t>CONTRIBUTI IN C/ESERCIZIO DA PAB PER RINNOVI CONTRATTUALI DA FSP</t>
  </si>
  <si>
    <t>BEITRÄGE DES LANDES FÜR LAUFENDE AUSGABEN AUS DEM LGF FÜR DIE ERNEUERUNG VON VERTRÄGEN</t>
  </si>
  <si>
    <t>700.300.20</t>
  </si>
  <si>
    <t>CONTRIBUTI IN C/ESERCIZIO DA PAB PER RINNOVI CONTRATTUALI EXTRA FSP</t>
  </si>
  <si>
    <t>BEITRÄGE DES LANDES FÜR LAUFENDE AUSGABEN FÜR DIE ERNEUERUNG VON VERTRÄGEN (AUSSERHALB DES LGF)</t>
  </si>
  <si>
    <t xml:space="preserve"> A.1.B.1.3</t>
  </si>
  <si>
    <t>Contributi da Regione o Prov. Aut. (extra fondo) - Risorse aggiuntive da bilancio regionale a titolo di copertura extra LEA</t>
  </si>
  <si>
    <t>A.1.B.1.3</t>
  </si>
  <si>
    <t>700.500.00</t>
  </si>
  <si>
    <t>CONTRIBUTI IN C/ESERCIZIO DA PAB PER RICERCA</t>
  </si>
  <si>
    <t>BEITRÄGE DES LANDES FÜR LAUFENDE AUSGABEN FÜR FORSCHUNG</t>
  </si>
  <si>
    <t>700.500.10</t>
  </si>
  <si>
    <t>A.1.C.3</t>
  </si>
  <si>
    <t>Contributi da Regione ed altri soggetti pubblici per ricerca</t>
  </si>
  <si>
    <t>A.1.c.3</t>
  </si>
  <si>
    <t>700.520.00</t>
  </si>
  <si>
    <t>ALTRI CONTRIBUTI IN C/ESERCIZIO DA PAB EXTRA FONDO</t>
  </si>
  <si>
    <t>ANDERE BEITRÄGE FÜR LAUFENDE AUSGABEN DES LANDES (ZUSÄTZLICHER FONDS)</t>
  </si>
  <si>
    <t>700.520.10</t>
  </si>
  <si>
    <t>A.1.B.1.4</t>
  </si>
  <si>
    <t>Contributi da Regione o Prov. Aut. (extra fondo) - Altro</t>
  </si>
  <si>
    <t>700.600.00</t>
  </si>
  <si>
    <t>RETTIFICA CONTRIBUTI C/ESERCIZIO PER DESTINAZIONE AD INVESTIMENTI</t>
  </si>
  <si>
    <t>BERICHTIGUNG BEITRÄGE FÜR LAUFENDE AUSGABEN FÜR ZUWEISUNG AN INVESTITIONEN</t>
  </si>
  <si>
    <t>700.600.10</t>
  </si>
  <si>
    <t>RETTIFICA CONTRIBUTI IN C/ESERCIZIO PER DESTINAZIONE AD INVESTIMENTI - DA PAB PER QUOTA FSP</t>
  </si>
  <si>
    <t>BERICHTIGUNG BEITRÄGE FÜR LAUFENDE AUSGABEN FÜR ZUWEISUNG AN INVESTITIONEN - VOM LAND, BETREFFEND DEN LGF</t>
  </si>
  <si>
    <t>A.2.A</t>
  </si>
  <si>
    <t>Rettifica contributi in c/esercizio per destinazione ad investimenti - da Regione o Prov. Aut. per quota F.S. regionale</t>
  </si>
  <si>
    <t>700.600.20</t>
  </si>
  <si>
    <t>RETTIFICA CONTRIBUTI IN C/ESERCIZIO PER DESTINAZIONE AD INVESTIMENTI - EXTRA FSP</t>
  </si>
  <si>
    <t>BERICHTIGUNG BEITRÄGE FÜR LAUFENDE AUSGABEN FÜR ZUWEISUNG AN INVESTITIONEN - AUSSERHALB LGF</t>
  </si>
  <si>
    <t>Rettifica contributi in c/esercizio per destinazione ad investimenti - altri contributi</t>
  </si>
  <si>
    <t>A.1.B.3.1</t>
  </si>
  <si>
    <t>Contributi da altri soggetti pubblici (extra fondo) vincolati</t>
  </si>
  <si>
    <t>710.300.00</t>
  </si>
  <si>
    <t>CONTRIBUTI IN C/ESERCIZIO DA MINISTERO DELLA SALUTE ED ALTRI SOGGETTI PER RICERCA</t>
  </si>
  <si>
    <t>KOSTEN FÜR DIE DIREKTE VERTEILUNG VON MEDIKAMENTEN - GESETZ N. 405/2001 ART. 8 BUCHST. A) - VON ÖFFENTLICHEN EINRICHTUNGEN (ANDERE ÖFFENTLICHE EINRICHTUNGEN DES LANDES)</t>
  </si>
  <si>
    <t>B.2.A.9.2</t>
  </si>
  <si>
    <t>Acquisto pretazioni di distribuzione farmaci File F - da pubblico (altri soggetti pubbl. Della Regione)</t>
  </si>
  <si>
    <t>400.960.10</t>
  </si>
  <si>
    <t>B.2.A.9.3</t>
  </si>
  <si>
    <t>400.960.15</t>
  </si>
  <si>
    <t>SPESE PER LA DISTRIBUZIONE DIRETTA DEI FARMACI - LEGGE N.405/2001 ART.8 LETT.A) - DA PRIVATO DELLA PAB</t>
  </si>
  <si>
    <t>KOSTEN FÜR DIE DIREKTE VERTEILUNG VON MEDIKAMENTEN - GESETZ N. 405/2001 ART. 8 BUCHST. A) - VON PRIVATEN DES LANDES</t>
  </si>
  <si>
    <t>B.2.A.9.4</t>
  </si>
  <si>
    <t>Acquisto pretazioni di distribuzione farmaci File F - da privato (intraregionale)</t>
  </si>
  <si>
    <t>B.2.A.7.3</t>
  </si>
  <si>
    <t>PRESTAZIONI DI RICOVERO DA  ALTRI SOGGETTI PUBBLICI DELLA PAB</t>
  </si>
  <si>
    <t>AUFENTHALTSBEZOGENE LEISTUNGEN VON ANDEREN ÖFFENTLICHEN SUBJEKTEN DES LANDES</t>
  </si>
  <si>
    <t>B.2.A.7.2</t>
  </si>
  <si>
    <t>B.2.A.16.5</t>
  </si>
  <si>
    <t>Costi per servizi sanitari - Mobilità internazionale passiva</t>
  </si>
  <si>
    <t>B.2.A.7.4.C</t>
  </si>
  <si>
    <t>Servizi sanitari per assistenza ospedaliera da Case di Cura private</t>
  </si>
  <si>
    <t>410.100.51</t>
  </si>
  <si>
    <t>51</t>
  </si>
  <si>
    <t>PRESTAZIONI DI RICOVERO DA IRCCS PRIVATI E POLICLINICI PRIVATI</t>
  </si>
  <si>
    <t>AUFENTHALTSBEZOGENE LEISTUNGEN VON  PRIVATEN IRCCS UND POLIKLINIKEN</t>
  </si>
  <si>
    <t>B.2.A.7.4.A</t>
  </si>
  <si>
    <t>Servizi sanitari per assistenza ospedaliera da IRCCS privati e Policlinici privati</t>
  </si>
  <si>
    <t>410.100.55</t>
  </si>
  <si>
    <t>B.2.A.7.5</t>
  </si>
  <si>
    <t xml:space="preserve"> da privato per cittadini non residenti - Extraregione (mobilità attiva in compensazione)</t>
  </si>
  <si>
    <t>GEWINN- UND VERLUSTRECHNUNG</t>
  </si>
  <si>
    <t>AUFWÄNDE</t>
  </si>
  <si>
    <t>COSTI</t>
  </si>
  <si>
    <t>300.000.00</t>
  </si>
  <si>
    <t>EINKÄUFE VON SANITÄREN GÜTERN</t>
  </si>
  <si>
    <t>ACQUISTI DI BENI SANITARI</t>
  </si>
  <si>
    <t>300.100.00</t>
  </si>
  <si>
    <t>PHARMAZEUTISCHE PRODUKTE UND HÄMODERIVATE</t>
  </si>
  <si>
    <t>PRODOTTI FARMACEUTICI ED EMODERIVATI</t>
  </si>
  <si>
    <t>05</t>
  </si>
  <si>
    <t>SANITÄRE PRODUKTE FÜR VETERINÄREN GEBRAUCH</t>
  </si>
  <si>
    <t>PRODOTTI SANITARI PER USO VETERINARIO</t>
  </si>
  <si>
    <t>300.600.10</t>
  </si>
  <si>
    <t>310.000.00</t>
  </si>
  <si>
    <t>EINKÄUFE VON NICHT SANITÄREN GÜTERN</t>
  </si>
  <si>
    <t>ACQUISTI DI BENI NON SANITARI</t>
  </si>
  <si>
    <t>310.100.00</t>
  </si>
  <si>
    <t>LEBENSMITTEL</t>
  </si>
  <si>
    <t>PRODOTTI ALIMENTARI</t>
  </si>
  <si>
    <t>310.100.10</t>
  </si>
  <si>
    <t>Prodotti alimentari</t>
  </si>
  <si>
    <t>02) Acq. Beni non San.</t>
  </si>
  <si>
    <t>B.1.b</t>
  </si>
  <si>
    <t>310.200.00</t>
  </si>
  <si>
    <t>TEXTILIEN, BEKLEIDUNG UND MATERIAL FÜR REINIGUNG UND HAUSHALT</t>
  </si>
  <si>
    <t>TESSILI, VESTIARIO E MATERIALI PER LA PULIZIA E DI CONVIVENZA</t>
  </si>
  <si>
    <t>310.200.10</t>
  </si>
  <si>
    <t>TEXTILIEN UND BEKLEIDUNG</t>
  </si>
  <si>
    <t xml:space="preserve">TESSILI E VESTIARIO </t>
  </si>
  <si>
    <t>Materiali di guardaroba, di pulizia e di convivenza in genere</t>
  </si>
  <si>
    <t>310.200.20</t>
  </si>
  <si>
    <t>MATERIAL FÜR REINIGUNG UND HAUSHALT</t>
  </si>
  <si>
    <t>490.700.41</t>
  </si>
  <si>
    <t>490.700.46</t>
  </si>
  <si>
    <t>490.700.61</t>
  </si>
  <si>
    <t>490.700.66</t>
  </si>
  <si>
    <t>B.8.A.1</t>
  </si>
  <si>
    <t>500.100.11</t>
  </si>
  <si>
    <t>B.8.A.2</t>
  </si>
  <si>
    <t>500.100.21</t>
  </si>
  <si>
    <t>B.8.B.1</t>
  </si>
  <si>
    <t>500.100.31</t>
  </si>
  <si>
    <t>B.8.B.2</t>
  </si>
  <si>
    <t>500.100.41</t>
  </si>
  <si>
    <t>500.200.11</t>
  </si>
  <si>
    <t>500.200.21</t>
  </si>
  <si>
    <t>500.300.11</t>
  </si>
  <si>
    <t>500.300.21</t>
  </si>
  <si>
    <t>500.600.11</t>
  </si>
  <si>
    <t>500.600.21</t>
  </si>
  <si>
    <t>500.600.31</t>
  </si>
  <si>
    <t>Quota imputata all'esercizio dei finanziamenti per investimenti dallo Stato</t>
  </si>
  <si>
    <t>A.7.C</t>
  </si>
  <si>
    <t>Quota imputata all'esercizio dei finanziamenti per beni di prima dotazione</t>
  </si>
  <si>
    <t>A.7.F</t>
  </si>
  <si>
    <t>Quota imputata all'esercizio di altre poste del patrimonio netto</t>
  </si>
  <si>
    <t>descrizioni schema bilancio 2014</t>
  </si>
  <si>
    <t>STATIONÄRE, TEILSTATIONÄRE UND ERGÄNZENDE REHABILITATIONSBETREUUNG FÜR DROGENABHÄNGIGE AUF DEM TERRITORIUM IM LAND</t>
  </si>
  <si>
    <t>STATIONÄRE, TEILSTATIONÄRE UND ERGÄNZENDE REHABILITATIONSBETREUUNG  FÜR DROGENABHÄNGIGE AUF DEM TERRITORIUM AUSSERHALB DES LANDES</t>
  </si>
  <si>
    <t>A - Summe Güter + nicht-sanitäre Leistungen</t>
  </si>
  <si>
    <t>470.800.31</t>
  </si>
  <si>
    <t>470.800.36</t>
  </si>
  <si>
    <t>470.800.41</t>
  </si>
  <si>
    <t>470.800.46</t>
  </si>
  <si>
    <t>46</t>
  </si>
  <si>
    <t>470.800.51</t>
  </si>
  <si>
    <t>A.4.A.3.8</t>
  </si>
  <si>
    <t>Prestazioni trasporto ambulanze ed elisoccorso Extraregione</t>
  </si>
  <si>
    <t>720.200.28</t>
  </si>
  <si>
    <t>28</t>
  </si>
  <si>
    <t>A.4.A.3.10</t>
  </si>
  <si>
    <t>Ricavi per cessione di emocomponenti e cellule staminali Extraregione</t>
  </si>
  <si>
    <t>720.200.29</t>
  </si>
  <si>
    <t>29</t>
  </si>
  <si>
    <t>A.4.A.3.9</t>
  </si>
  <si>
    <t>Altre prestazioni sanitarie e sociosanitarie a rilevanza sanitaria Extraregione</t>
  </si>
  <si>
    <t>NICHT KRANKENHAUSAUFENTHALTSBEZOGENE SANITÄRE LEISTUNGEN  FÜR AUSLÄNDISCHE SANITÄTSBETRIEBE  UND KRANKENKASSEN (DIREKT VERRECHNET)</t>
  </si>
  <si>
    <t>720.250.00</t>
  </si>
  <si>
    <t>720.250.10</t>
  </si>
  <si>
    <t>A.4.B.1</t>
  </si>
  <si>
    <t>Prestazioni di ricovero da priv. Extraregione in compensazione (mobilità attiva)</t>
  </si>
  <si>
    <t>720.250.20</t>
  </si>
  <si>
    <t>A.4.B.2</t>
  </si>
  <si>
    <t>Prestazioni ambulatoriali da priv. Extraregione in compensazione  (mobilità attiva)</t>
  </si>
  <si>
    <t>720.250.40</t>
  </si>
  <si>
    <t>Altri beni e prodotti non sanitari</t>
  </si>
  <si>
    <t>Sanitätsbetrieb der Autonomen Provinz Bozen  
Azienda sanitaria della Provincia autonoma di Bolzano</t>
  </si>
  <si>
    <t>Wert 
valore</t>
  </si>
  <si>
    <t>%</t>
  </si>
  <si>
    <t>gruppo 
mastro 
conto</t>
  </si>
  <si>
    <t>gruppo</t>
  </si>
  <si>
    <t>mastro</t>
  </si>
  <si>
    <t>conto</t>
  </si>
  <si>
    <t>Codice Allegato 1</t>
  </si>
  <si>
    <t xml:space="preserve">Abschluss / Consuntivo </t>
  </si>
  <si>
    <t xml:space="preserve">Voranschlag / Preventivo </t>
  </si>
  <si>
    <t>A)</t>
  </si>
  <si>
    <t>10</t>
  </si>
  <si>
    <t>000</t>
  </si>
  <si>
    <t>00</t>
  </si>
  <si>
    <t>100</t>
  </si>
  <si>
    <t>200</t>
  </si>
  <si>
    <t>300</t>
  </si>
  <si>
    <t>400</t>
  </si>
  <si>
    <t>500</t>
  </si>
  <si>
    <t>20</t>
  </si>
  <si>
    <t>600</t>
  </si>
  <si>
    <t>33</t>
  </si>
  <si>
    <t>36</t>
  </si>
  <si>
    <t xml:space="preserve"> ANDERE AUSSERORDENTLICHE AUFWÄNDE</t>
  </si>
  <si>
    <t>E.2.B.5</t>
  </si>
  <si>
    <t>AKTIVSCHWUND</t>
  </si>
  <si>
    <t>560.200.11</t>
  </si>
  <si>
    <t>E.2.B.4.2.A</t>
  </si>
  <si>
    <t>Insussistenze passive v/terzi relative alla mobilità extraregionale</t>
  </si>
  <si>
    <t>560.200.12</t>
  </si>
  <si>
    <t>INSUSSISTENZE DELL'ATTIVO RELATIVE AL PERSONALE</t>
  </si>
  <si>
    <t>AKTIVSCHWUND BETREFFEND DAS PERSONAL</t>
  </si>
  <si>
    <t>E.2.B.4.2.B</t>
  </si>
  <si>
    <t>Insussistenze passive v/terzi relative al personale</t>
  </si>
  <si>
    <t>560.200.13</t>
  </si>
  <si>
    <t>INSUSSISTENZE DELL'ATTIVO RELATIVE ALLE CONVENZIONI CON MEDICI DI BASE</t>
  </si>
  <si>
    <t>AKTIVSCHWUND BETREFFEND DIE KONVENTIONEN FÜR GESUNDHEITLICHE GRUNDVERSORGUNG</t>
  </si>
  <si>
    <t>E.2.B.4.2.C</t>
  </si>
  <si>
    <t>Insussistenze passive v/terzi relative alle convenzioni con medici di base</t>
  </si>
  <si>
    <t>560.200.14</t>
  </si>
  <si>
    <t>INSUSSISTENZE DELL'ATTIVO RELATIVE ALLE CONVENZIONI PER LA SPECIALISTICA</t>
  </si>
  <si>
    <t>AKTIVSCHWUND BETREFFEND DIE KONVENTIONEN FÜR FACHÄRZTLICHE BETREUUNG</t>
  </si>
  <si>
    <t>E.2.B.4.2.D</t>
  </si>
  <si>
    <t>Insussistenze passive v/terzi relative alle convenzioni per la specialistica</t>
  </si>
  <si>
    <t>560.200.15</t>
  </si>
  <si>
    <t>480.100.21</t>
  </si>
  <si>
    <t>B.6.B.1</t>
  </si>
  <si>
    <t>480.100.31</t>
  </si>
  <si>
    <t>B.6.B.2</t>
  </si>
  <si>
    <t>480.100.41</t>
  </si>
  <si>
    <t>480.200.11</t>
  </si>
  <si>
    <t>480.200.21</t>
  </si>
  <si>
    <t>480.300.11</t>
  </si>
  <si>
    <t>480.300.21</t>
  </si>
  <si>
    <t>480.600.11</t>
  </si>
  <si>
    <t>480.600.21</t>
  </si>
  <si>
    <t>480.600.31</t>
  </si>
  <si>
    <t>480.600.41</t>
  </si>
  <si>
    <t>480.700.36</t>
  </si>
  <si>
    <t>480.700.41</t>
  </si>
  <si>
    <t>480.700.46</t>
  </si>
  <si>
    <t>480.700.61</t>
  </si>
  <si>
    <t>480.700.66</t>
  </si>
  <si>
    <t>B.7.A.1</t>
  </si>
  <si>
    <t>490.100.11</t>
  </si>
  <si>
    <t>B.7.A.2</t>
  </si>
  <si>
    <t>490.100.21</t>
  </si>
  <si>
    <t>B.7.B.1</t>
  </si>
  <si>
    <t>490.100.31</t>
  </si>
  <si>
    <t>B.7.B.2</t>
  </si>
  <si>
    <t>490.100.41</t>
  </si>
  <si>
    <t>490.200.11</t>
  </si>
  <si>
    <t>Sopravvenienze attive v/terzi relative alle convenzioni con medici di base</t>
  </si>
  <si>
    <t>780.100.14</t>
  </si>
  <si>
    <t>SOPRAVVENIENZE ATTIVE V/TERZI RELATIVE ALLE CONVENZIONI PER LA SPECIALISTICA</t>
  </si>
  <si>
    <t>AUSSERORDENTLICHE ERTRÄGE GEGENÜBER DRITTEN BETREFFEND KONVENTIONEN FÜR FACHÄRZTLICHE BETREUUNG</t>
  </si>
  <si>
    <t>E.1.B.2.2.D</t>
  </si>
  <si>
    <t>Sopravvenienze attive v/terzi relative alle convenzioni per la specialistica</t>
  </si>
  <si>
    <t>780.100.15</t>
  </si>
  <si>
    <t>SOPRAVVENIENZE ATTIVE V/TERZI RELATIVE ALL'ACQUISTO PRESTAZ. SANITARIE DA OPERATORI ACCREDITATI</t>
  </si>
  <si>
    <t>AUSSERORDENTLICHE ERTRÄGE GEGENÜBER DRITTEN BETREFFEND ANKÄUFE VON SANITÄREN LEISTUNGEN VON AKKREDITIERTEN ANBIETERN</t>
  </si>
  <si>
    <t>E.1.B.2.2.E</t>
  </si>
  <si>
    <t>Sopravvenienze attive v/terzi relative all'acquisto prestaz. sanitarie da operatori accreditati</t>
  </si>
  <si>
    <t>780.100.16</t>
  </si>
  <si>
    <t>SOPRAVVENIENZE ATTIVE V/TERZI RELATIVE ALL'ACQUISTO DI BENI E SERVIZI</t>
  </si>
  <si>
    <t>AUSSERORDENTLICHE ERTRÄGE GEGENÜBER DRITTEN BETREFFEND ANKÄUFE VON GÜTERN UND DIENSTLEISTUNGEN</t>
  </si>
  <si>
    <t>E.1.B.2.2.F</t>
  </si>
  <si>
    <t>Sopravvenienze attive v/terzi relative all'acquisto di beni e servizi</t>
  </si>
  <si>
    <t>780.100.17</t>
  </si>
  <si>
    <t xml:space="preserve">ALTRE SOPRAVVENIENZE ATTIVE </t>
  </si>
  <si>
    <t xml:space="preserve">ANDERE AUSSERORDENTLICHE ERTRÄGE </t>
  </si>
  <si>
    <t>E.1.B.2.2.G</t>
  </si>
  <si>
    <t>780.200.11</t>
  </si>
  <si>
    <t>E.1.B.3.2.A</t>
  </si>
  <si>
    <t>Insussistenze attive v/terzi relative alla mobilità extraregionale</t>
  </si>
  <si>
    <t>780.200.12</t>
  </si>
  <si>
    <t>INSUSSISTENZE DEL PASSIVO RELATIVE AL PERSONALE</t>
  </si>
  <si>
    <t>PASSIVSCHWUND BETREFFEND DAS PERSONAL</t>
  </si>
  <si>
    <t>E.1.B.3.2.B</t>
  </si>
  <si>
    <t>Insussistenze attive v/terzi relative al personale</t>
  </si>
  <si>
    <t>780.200.13</t>
  </si>
  <si>
    <t>INSUSSISTENZE DEL PASSIVO RELATIVE ALLE CONVENZIONI CON MEDICI DI BASE</t>
  </si>
  <si>
    <t>PASSIVSCHWUND BETREFFEND DIE KONVENTIONEN FÜR GESUNDHEITLICHE GRUNDVERSORGUNG</t>
  </si>
  <si>
    <t>E.1.B.3.2.C</t>
  </si>
  <si>
    <t>Insussistenze attive v/terzi relative alle convenzioni con medici di base</t>
  </si>
  <si>
    <t>780.200.14</t>
  </si>
  <si>
    <t>INSUSSISTENZE DEL PASSIVO RELATIVE ALLE CONVENZIONI PER LA SPECIALISTICA</t>
  </si>
  <si>
    <t>PASSIVSCHWUND BETREFFEND DIE KONVENTIONEN FÜR FACHÄRZTLICHE BETREUUNG</t>
  </si>
  <si>
    <t>E.1.B.3.2.D</t>
  </si>
  <si>
    <t>Insussistenze attive v/terzi relative alle convenzioni per la specialistica</t>
  </si>
  <si>
    <t>780.200.15</t>
  </si>
  <si>
    <t>INSUSSISTENZE DEL PASSIVO RELATIVE ALL'ACQUISTO PRESTAZ. SANITARIE DA OPERATORI ACCREDITATI</t>
  </si>
  <si>
    <t>PASSIVSCHWUND BETREFFEND DIE ANKÄUFE SANITÄRER LEISTUNGEN VON AKKREDITIERTEN ANBIETERN</t>
  </si>
  <si>
    <t>E.1.B.3.2.E</t>
  </si>
  <si>
    <t>Insussistenze attive v/terzi relative all'acquisto prestaz. sanitarie da operatori accreditati</t>
  </si>
  <si>
    <t>780.200.16</t>
  </si>
  <si>
    <t>INSUSSISTENZE DEL PASSIVO RELATIVE ALL'ACQUISTO DI BENI E SERVIZI</t>
  </si>
  <si>
    <t>PASSIVSCHWUND BETREFFEND DIE ANKÄUFE VON GÜTERN UND DIENSTLEISTUNGEN</t>
  </si>
  <si>
    <t>550</t>
  </si>
  <si>
    <t>B.2.A.3.5.A</t>
  </si>
  <si>
    <t>Servizi sanitari per assistenza specialistica da IRCCS Privati e Policlinici privati</t>
  </si>
  <si>
    <t>390.150.13</t>
  </si>
  <si>
    <t>Servizi sanitari per assistenza specialistica da Case di Cura private</t>
  </si>
  <si>
    <t>390.150.20</t>
  </si>
  <si>
    <t>B.2.A.3.6</t>
  </si>
  <si>
    <t>da privato per cittadini non residenti - Extraregione (mobilità attiva in compensazione)</t>
  </si>
  <si>
    <t>390.150.30</t>
  </si>
  <si>
    <t>ASSISTENZA PROTESICA ART. 26, C. 3 L. 833/78 E DM 27 AGOSTO 1999, N. 332.</t>
  </si>
  <si>
    <t>B.2.A.6.4</t>
  </si>
  <si>
    <t>ASSISTENZA RIABILITATIVA RESIDENZIALE E SEMIRESIDENZIALE IN ISTITUTI COME SCHEMA TIPO ART. 26 L. 833/78 DA PRIVATO PAB</t>
  </si>
  <si>
    <t>Utilizzo fondi per quote inutilizzate contributi di esercizi precedenti da soggetti pubblici (extra fondo) vincolati</t>
  </si>
  <si>
    <t>710.400.20</t>
  </si>
  <si>
    <t xml:space="preserve">UTILIZZO FONDI PER QUOTE INUTILIZZATE CONTRIBUTI VINCOLATI DI ESERCIZI PRECEDENTI DA SOGGETTI PUBBLICI </t>
  </si>
  <si>
    <t xml:space="preserve">VERWENDUNG RÜCKSTELLUNGEN FÜR NICHT VERWENDETE ZWECKGEBUNDENE BEITRÄGE VERGANGENER GESCHÄFTSJAHRE VON ÖFFENTLICHEN KÖRPERSCHAFTEN </t>
  </si>
  <si>
    <t>710.400.30</t>
  </si>
  <si>
    <t>UTILIZZO FONDI PER QUOTE INUTILIZZATE CONTRIBUTI DI ESERCIZI PRECEDENTI PER RICERCA</t>
  </si>
  <si>
    <t xml:space="preserve">VERWENDUNG RÜCKSTELLUNGEN FÜR NICHT VERWENDETE BEITRÄGE VERGANGENER GESCHÄFTSJAHRE FÜR FORSCHUNG </t>
  </si>
  <si>
    <t>A.3.C</t>
  </si>
  <si>
    <t>Utilizzo fondi per quote inutilizzate contributi di esercizi precedenti per ricerca</t>
  </si>
  <si>
    <t>710.400.40</t>
  </si>
  <si>
    <t>UTILIZZO FONDI PER QUOTE INUTILIZZATE CONTRIBUTI DI ESERCIZI PRECEDENTI DA PRIVATI</t>
  </si>
  <si>
    <t>VERWENDUNG RÜCKSTELLUNGEN FÜR NICHT VERWENDETE BEITRÄGE VERGANGENER GESCHÄFTSJAHRE VON PRIVATEN</t>
  </si>
  <si>
    <t>A.3.D</t>
  </si>
  <si>
    <t>Utilizzo fondi per quote inutilizzate contributi vincolati di esercizi precedenti da privati</t>
  </si>
  <si>
    <t>A.4.A.3.12.B</t>
  </si>
  <si>
    <t>Altre prestazioni sanitarie e socio-sanitarie a rilevanza sanitaria non soggette a compensazione Extraregione</t>
  </si>
  <si>
    <t>A.4.a</t>
  </si>
  <si>
    <t>A.4.A.3.1</t>
  </si>
  <si>
    <t>720.100.22</t>
  </si>
  <si>
    <t>PRESTAZIONI DI PSICHIATRIA RESIDENZIALE E SEMIRESIDENZIALE AD AZIENDE SANITARIE PUBBLICHE EXTRAREGIONE</t>
  </si>
  <si>
    <t>PSYCHIATRISCHE LEISTUNGEN IN WOHNSTÄTTEN UND ÜBERGANGSWOHNHEIMEN AN ÖFFENTLICHE SANITÄTSBETRIEBE AUSSERHALB DES LANDES</t>
  </si>
  <si>
    <t>A.4.A.3.3</t>
  </si>
  <si>
    <t>VERGÜTUNGEN FÜR BEI  SANITÄTSBETRIEBEN AUSSERHALB DES LANDES TÄTIGES SANITÄRES PERSONAL</t>
  </si>
  <si>
    <t>B.2.A.15.4.C</t>
  </si>
  <si>
    <t>Rimborso oneri stipendiali personale sanitario in comando da aziende di altre Regioni (Extraregione)</t>
  </si>
  <si>
    <t>VERGÜTUNGEN FÜR BEI ANDEREN KÖRPERSCHAFTEN TÄTIGES SANITÄRES PERSONAL</t>
  </si>
  <si>
    <t>B.2.A.15.4.B</t>
  </si>
  <si>
    <t>Rimborso oneri stipendiali personale sanitario in comando da Regioni, soggetti pubblici e da Università</t>
  </si>
  <si>
    <t>VERGÜTUNGEN FÜR BEI SANITÄTSBETRIEBEN AUSSERHALB DES LANDES TÄTIGES NICHT SANITÄRES PERSONAL</t>
  </si>
  <si>
    <t>Rimborso oneri stipendiali personale non sanitario in comando da aziende di altre Regioni (Extraregione)</t>
  </si>
  <si>
    <t>VERGÜTUNGEN FÜR BEI ANDEREN KÖRPERSCHAFTEN TÄTIGES NICHT SANITÄRES PERSONAL</t>
  </si>
  <si>
    <t>B.2.B.2.4.B</t>
  </si>
  <si>
    <t>Rimborso oneri stipendiali personale non sanitario in comando da Regione, soggetti pubblici e da Università</t>
  </si>
  <si>
    <t>B.10</t>
  </si>
  <si>
    <t>COSTI DI RICERCA E DI SVILUPPO  - AMMORTAMENTI</t>
  </si>
  <si>
    <t>KOSTEN FÜR FORSCHUNG, ENTWICKLUNG - ABSCHREIBUNGEN</t>
  </si>
  <si>
    <t>COSTI DI RICERCA  E DI SVILUPPO  - AMMORTAMENTI</t>
  </si>
  <si>
    <t>520.300.20</t>
  </si>
  <si>
    <t>DIRITTI DI BREVETTO E DIRITTI DI UTILIZZAZIONE DELLE OPERE D'INGEGNO DERIVANTI DALL'ATTIVITÁ DI RICERCA - AMMORTAMENTI</t>
  </si>
  <si>
    <t>PATENTRECHTE UND RECHTE ZUR NUTZUNG VON GEISTESWERKEN AUS FORSCHUNGSTÄTIGKEIT - ABSCHREIBUNGEN</t>
  </si>
  <si>
    <t>520.600.05</t>
  </si>
  <si>
    <t>PUBBLICITÀ - AMMORTAMENTI</t>
  </si>
  <si>
    <t>WERBUNG - ABSCHREIBUNGEN</t>
  </si>
  <si>
    <t xml:space="preserve"> ALTRE IMMOBILIZZAZIONI - AMMORTAMENTI</t>
  </si>
  <si>
    <t>SONSTIGES ANLAGEVERMÖGEN - ABSCHREIBUNGEN</t>
  </si>
  <si>
    <t>520.600.20</t>
  </si>
  <si>
    <t>B.12.B</t>
  </si>
  <si>
    <t>B.13</t>
  </si>
  <si>
    <t>Svalutazione delle immobilizzazioni immateriali e materiali</t>
  </si>
  <si>
    <t>B.15.A</t>
  </si>
  <si>
    <t>B.15.B</t>
  </si>
  <si>
    <t>Accantonamento a F.do Imposte (Accertamenti, condoni, ecc.)</t>
  </si>
  <si>
    <t>ZUWEISUNGEN AN RÜCKSTELLUNGEN FÜR AUSZUZAHLENDE AUFWENDUNGEN FÜR KONVENTIONIERTE STRUKTUREN</t>
  </si>
  <si>
    <t>B.16.D.4</t>
  </si>
  <si>
    <t>Acc. Rinnovi contratt.: dirigenza medica</t>
  </si>
  <si>
    <t>B.16.D.5</t>
  </si>
  <si>
    <t>Acc. Rinnovi contratt.: dirigenza non medica</t>
  </si>
  <si>
    <t>B.16.D.6</t>
  </si>
  <si>
    <t>Acc. Rinnovi contratt.: comparto</t>
  </si>
  <si>
    <t>ACCANTONAMENTI AL FONDO ONERI PER RINNOVO ACCORDI PER IL PERSONALE CONVENZIONATO MMG/PLS/MCA</t>
  </si>
  <si>
    <t>ZUWEISUNGEN AN RÜCKSTELLUNGEN FÜR ERNEUERUNG DER ABKOMMEN MIT DEM VERTRAGSGEBUNDENEN PERSONAL (GESUNDHEITLICHE GRUNDVERSORGUNG)</t>
  </si>
  <si>
    <t>B.16.D.2</t>
  </si>
  <si>
    <t xml:space="preserve"> Acc. Rinnovi convenzioni MMG/PLS/MCA</t>
  </si>
  <si>
    <t>535.500.20</t>
  </si>
  <si>
    <t>ACCANTONAMENTI AL FONDO ONERI PER RINNOVO ACCORDI PER IL PERSONALE CONVENZIONATO MEDICI SUMAI</t>
  </si>
  <si>
    <t>ZUWEISUNGEN AN RÜCKSTELLUNGEN FÜR ERNEUERUNG DER ABKOMMEN MIT DEM VERTRAGSGEBUNDENEN PERSONAL (SUMAI)</t>
  </si>
  <si>
    <t>B.16.D.3</t>
  </si>
  <si>
    <t xml:space="preserve"> Acc. Rinnovi convenzioni medici Sumai</t>
  </si>
  <si>
    <t>B.16.A.1</t>
  </si>
  <si>
    <t>ZUWEISUNGEN AN RÜCKSTELLUNGEN FÜR STREIFÄLLE DES BEDIENSTETEN PERSONALS</t>
  </si>
  <si>
    <t>B.16.A.2</t>
  </si>
  <si>
    <t>535.700.30</t>
  </si>
  <si>
    <t>ACCANTONAMENTI PER RISCHI CONNESSI AD ACQUISTO PRESTAZIONI SANITARIE DA PRIVATO</t>
  </si>
  <si>
    <t>ZUWEISUNGEN AN RÜCKSTELLUNGEN FÜR RISIKEN AUS ANKÄUFEN SANITÄRER LEISTUNGEN VON PRIVATEN</t>
  </si>
  <si>
    <t>B.16.A.3</t>
  </si>
  <si>
    <t>Accantonamenti per rischi connessi all'acquisto di prestazioni sanitarie da privato</t>
  </si>
  <si>
    <t>535.700.40</t>
  </si>
  <si>
    <t>ACCANTONAMENTI PER COPERTURA DIRETTA DEI RISCHI (AUTOASSICURAZIONE)</t>
  </si>
  <si>
    <t>ZUWEISUNGEN AN RÜCKSTELLUNGEN FÜR DIE DIREKTE ABDECKUNG VON RISIKEN (SELBSTVERSICHERUNG)</t>
  </si>
  <si>
    <t>B.16.A.4</t>
  </si>
  <si>
    <t>Accantonamenti per copertura diretta dei rischi (autoassicurazione)</t>
  </si>
  <si>
    <t>B.16.A.5</t>
  </si>
  <si>
    <t>535.800.00</t>
  </si>
  <si>
    <t>ACCANTONAMENTI PER QUOTE INUTILIZZATE DEI CONTRIBUTI VINCOLATI</t>
  </si>
  <si>
    <t xml:space="preserve">ZUWEISUNGEN AN RÜCKSTELLUNGEN FÜR NICHT VERWENDETE ZWECKGEBUNDENE BEITRÄGE </t>
  </si>
  <si>
    <t>535.800.10</t>
  </si>
  <si>
    <t>ACCANTONAMENTI PER QUOTE INUTILIZZATE DEI CONTRIBUTI VINCOLATI DA PAB DA FSP</t>
  </si>
  <si>
    <t>ZUWEISUNGEN AN RÜCKSTELLUNGEN FÜR NICHT VERWENDETE ZWECKGEBUNDENE BEITRÄGE DES LANDES AUS DEM LGF</t>
  </si>
  <si>
    <t>B.16.C.1</t>
  </si>
  <si>
    <t>Accantonamenti per quote inutilizzate contributi da Regione e Prov. Aut. per quota F.S. vincolato</t>
  </si>
  <si>
    <t>535.800.15</t>
  </si>
  <si>
    <t>ACCANTONAMENTI PER QUOTE INUTILIZZATE DEI CONTRIBUTI VINCOLATI DA PAB EXTRA FSP</t>
  </si>
  <si>
    <t>ZUWEISUNGEN AN RÜCKSTELLUNGEN FÜR NICHT VERWENDETE ANTEILE VON ZWECKGEBUNDENEN BEITRÄGEN DES LANDES (AUSSERHALB DES LGF)</t>
  </si>
  <si>
    <t>B.16.C.2</t>
  </si>
  <si>
    <t>Accantonamenti per quote inutilizzate contributi da soggetti pubblici (extra fondo) vincolati</t>
  </si>
  <si>
    <t>535.800.20</t>
  </si>
  <si>
    <t xml:space="preserve">ACCANTONAMENTI PER QUOTE INUTILIZZATE DEI CONTRIBUTI VINCOLATI DA SOGGETTI PUBBLICI </t>
  </si>
  <si>
    <t>ZUWEISUNGEN AN RÜCKSTELLUNGEN FÜR NICHT VERWENDETE ZWECKGEBUNDENE BEITRÄGE VON ÖFFENTLICHEN STELLEN</t>
  </si>
  <si>
    <t>535.800.30</t>
  </si>
  <si>
    <t>ACCANTONAMENTI PER QUOTE INUTILIZZATE DEI CONTRIBUTI PER RICERCA</t>
  </si>
  <si>
    <t>ZUWEISUNGEN AN RÜCKSTELLUNGEN FÜR NICHT VERWENDETE FORSCHUNGSBEITRÄGE</t>
  </si>
  <si>
    <t>B.16.C.3</t>
  </si>
  <si>
    <t>B.16.D.1</t>
  </si>
  <si>
    <t>Accantonamenti per interessi di mora</t>
  </si>
  <si>
    <t>C.3.A</t>
  </si>
  <si>
    <t>Interessi passivi su anticipazioni di cassa</t>
  </si>
  <si>
    <t>C.3.B</t>
  </si>
  <si>
    <t>PASSIVZINSEN FÜR ANDERE FORMEN VON DARLEHEN EX ART. 3 LEGISLATIV DEKRET 502/92</t>
  </si>
  <si>
    <t>PASSIVZINSEN FÜR ANDERE FORMEN VON DARLEHEN EX ART. 3 LEGISLATIV DEKRET 502/93</t>
  </si>
  <si>
    <t>C.3.C</t>
  </si>
  <si>
    <t>C.4.A</t>
  </si>
  <si>
    <t>ONERI STRAORDINARI</t>
  </si>
  <si>
    <t>560.100.11</t>
  </si>
  <si>
    <t>E.2.B.3.2.A</t>
  </si>
  <si>
    <t xml:space="preserve"> Sopravvenienze passive v/terzi relative alla mobilità extraregionale</t>
  </si>
  <si>
    <t>560.100.12</t>
  </si>
  <si>
    <t>SOPRAV. PASSIVE V/TERZI RELATIVE AL PERSONALE - DIRIGENZA MEDICA</t>
  </si>
  <si>
    <t>AUSSERORDENTLICHE AUFWÄNDE GEGENÜBER DRITTEN BETREFFEND ÄRZTLICHES LEITENDES PERSONAL</t>
  </si>
  <si>
    <t>E.2.B.3.2.B.1</t>
  </si>
  <si>
    <t>Soprav. passive v/terzi relative al personale - dirigenza medica</t>
  </si>
  <si>
    <t>560.100.13</t>
  </si>
  <si>
    <t>SOPRAV. PASSIVE V/TERZI RELATIVE AL PERSONALE - DIRIGENZA NON MEDICA</t>
  </si>
  <si>
    <t>AUSSERORDENTLICHE AUFWÄNDE GEGENÜBER DRITTEN BETREFFEND NICHTÄRZTLICHE LEITER</t>
  </si>
  <si>
    <t>E.2.B.3.2.B.2</t>
  </si>
  <si>
    <t>Soprav. passive v/terzi relative al personale - dirigenza non medica</t>
  </si>
  <si>
    <t>560.100.14</t>
  </si>
  <si>
    <t>SOPRAV. PASSIVE V/TERZI RELATIVE AL PERSONALE - COMPARTO</t>
  </si>
  <si>
    <t>AUSSERORDENTLICHE AUFWÄNDE GEGENÜBER DRITTEN BETREFFEND NICHTLEITENDES PERSONAL</t>
  </si>
  <si>
    <t>E.2.B.3.2.B.3</t>
  </si>
  <si>
    <t>Soprav. passive v/terzi relative al personale - comparto</t>
  </si>
  <si>
    <t>560.100.15</t>
  </si>
  <si>
    <t>SOPRAVVENIENZE PASSIVE V/TERZI RELATIVE ALLE CONVENZIONI CON MEDICI DI BASE</t>
  </si>
  <si>
    <t>AUSSERORDENTLICHE AUFWÄNDE GEGENÜBER DRITTEN BETREFFEND KONVENTIONEN FÜR GESUNDHEITLICHE GRUNDVERSORGUNG</t>
  </si>
  <si>
    <t>E.2.B.3.2.C</t>
  </si>
  <si>
    <t>Sopravvenienze passive v/terzi relative alle convenzioni con medici di base</t>
  </si>
  <si>
    <t>560.100.16</t>
  </si>
  <si>
    <t>SOPRAVVENIENZE PASSIVE V/TERZI RELATIVE ALLE CONVENZIONI PER LA SPECIALISTICA</t>
  </si>
  <si>
    <t>AUSSERORDENTLICHE AUFWÄNDE GEGENÜBER DRITTEN BETREFFEND KONVENTIONEN FÜR FACHÄRZTLICHE BETREUUNG</t>
  </si>
  <si>
    <t>E.2.B.3.2.D</t>
  </si>
  <si>
    <t>Sopravvenienze passive v/terzi relative alle convenzioni per la specialistica</t>
  </si>
  <si>
    <t>560.100.17</t>
  </si>
  <si>
    <t>SOPRAVVENIENZE PASSIVE V/TERZI RELATIVE ALL'ACQUISTO PRESTAZ. SANITARIE DA OPERATORI ACCREDITATI</t>
  </si>
  <si>
    <t>AUSSERORDENTLICHE AUFWÄNDE GEGENÜBER DRITTEN BETREFFEND ANKÄUFE VON SANITÄREN LEISTUNGEN VON AKKREDITIERTEN ANBIETERN</t>
  </si>
  <si>
    <t>E.2.B.3.2.E</t>
  </si>
  <si>
    <t>Sopravvenienze passive v/terzi relative all'acquisto prestaz. sanitarie da operatori accreditati</t>
  </si>
  <si>
    <t>560.100.18</t>
  </si>
  <si>
    <t>SOPRAVVENIENZE PASSIVE V/TERZI RELATIVE ALL'ACQUISTO DI BENI E SERVIZI</t>
  </si>
  <si>
    <t>AUSSERORDENTLICHE AUFWÄNDE GEGENÜBER DRITTEN BETREFFEND ANKÄUFE VON GÜTERN UND DIENSTLEISTUNGEN</t>
  </si>
  <si>
    <t>E.2.B.3.2.F</t>
  </si>
  <si>
    <t>Sopravvenienze passive v/terzi relative all'acquisto di beni e servizi</t>
  </si>
  <si>
    <t>560.100.19</t>
  </si>
  <si>
    <t>19</t>
  </si>
  <si>
    <t>470.800.66</t>
  </si>
  <si>
    <t>66</t>
  </si>
  <si>
    <t>470.800.86</t>
  </si>
  <si>
    <t>86</t>
  </si>
  <si>
    <t>470.800.91</t>
  </si>
  <si>
    <t>470.800.96</t>
  </si>
  <si>
    <t>96</t>
  </si>
  <si>
    <t>B.6.A.1</t>
  </si>
  <si>
    <t>480.100.11</t>
  </si>
  <si>
    <t>B.6.A.2</t>
  </si>
  <si>
    <t>210</t>
  </si>
  <si>
    <t>DIENSTLEISTUNGEN FÜR INSTANDHALTUNG VON MÖBELN UND EINRICHTUNGEN</t>
  </si>
  <si>
    <t>B.2.B.1.2</t>
  </si>
  <si>
    <t>B.2.B.1.3</t>
  </si>
  <si>
    <t>B.2.B.1.4</t>
  </si>
  <si>
    <t>Servizi di assistenza informatica</t>
  </si>
  <si>
    <t>B.2.A.11.2</t>
  </si>
  <si>
    <t>340.350.12</t>
  </si>
  <si>
    <t>SERVIZI DI TRASPORTO SANITARI DA PRIVATO - ELISOCCORSO</t>
  </si>
  <si>
    <t>SANITÄRE TRANSPORTLEISTUNGEN VON PRIVATEN - FLUGRETTUNG</t>
  </si>
  <si>
    <t>B.2.A.11.4</t>
  </si>
  <si>
    <t>340.350.25</t>
  </si>
  <si>
    <t xml:space="preserve">SERVIZI DI TRASPORTO SANITARI DA PUBBLICO EXTRA PAB FATTURATI </t>
  </si>
  <si>
    <t>B.2.A.16.3</t>
  </si>
  <si>
    <t>Altri servizi sanitari e sociosanitari a rilevanza sanitaria da pubblico (Extraregione)</t>
  </si>
  <si>
    <t>340.350.26</t>
  </si>
  <si>
    <t>B.2.A.11.3</t>
  </si>
  <si>
    <t>da pubblico (Extraregione)</t>
  </si>
  <si>
    <t>B.2.B.1.6</t>
  </si>
  <si>
    <t>B.2.B.1.7</t>
  </si>
  <si>
    <t>B.2.A.15.2</t>
  </si>
  <si>
    <t>Consulenze sanitarie e sociosanit. da terzi - Altri soggetti pubblici</t>
  </si>
  <si>
    <t>B.2.A.15.3.B</t>
  </si>
  <si>
    <t>Altre consulenze sanitarie e sociosanitarie da privato</t>
  </si>
  <si>
    <t>B.2.B.2.2</t>
  </si>
  <si>
    <t>Consulenze non sanitarie da Terzi - Altri soggetti pubblici</t>
  </si>
  <si>
    <t xml:space="preserve">Consulenze, collaborazioni, interinale, altre prestazioni di lavoro non sanitarie </t>
  </si>
  <si>
    <t>B.2.B.2.3.A</t>
  </si>
  <si>
    <t xml:space="preserve">SONSTIGE VON PRIVATEN, VON VEREINEN UND ÖFFENTLICHEN KÖRPERSCHAFTEN ERBRACHTE DIENSTLEISTUNGEN </t>
  </si>
  <si>
    <t xml:space="preserve">
B.2.A.12.4</t>
  </si>
  <si>
    <t>da privato (intraregionale)</t>
  </si>
  <si>
    <t>DIENST FÜR DIE ZUVERFÜGUNGSTELLUNG VON SANITÄTSPERSONAL</t>
  </si>
  <si>
    <t>B.2.A.15.3.E</t>
  </si>
  <si>
    <t>Lavoro interninale - area sanitaria</t>
  </si>
  <si>
    <t>B.2.B.1.9</t>
  </si>
  <si>
    <t>B.2.B.1.10</t>
  </si>
  <si>
    <t>B.2.B.1.8</t>
  </si>
  <si>
    <t>Costi per assistenza MMG</t>
  </si>
  <si>
    <t>Costi per assistenza PLS</t>
  </si>
  <si>
    <t>B.2.A.1.1.C</t>
  </si>
  <si>
    <t>Costi per assistenza Continuità assistenziale</t>
  </si>
  <si>
    <t>360.900.20</t>
  </si>
  <si>
    <t>B.2.A.1.3</t>
  </si>
  <si>
    <t>da pubblico (Aziende sanitarie pubbliche Extraregione) - Mobilità extraregionale</t>
  </si>
  <si>
    <t>B.2.A.2.1</t>
  </si>
  <si>
    <t>370.200.00</t>
  </si>
  <si>
    <t>ACQUISTI DI SERVIZI PER ASSISTENZA FARMACEUTICA</t>
  </si>
  <si>
    <t>ANKAUF LEISTUNGEN FÜR PHARMAZEUTISCHE BETREUUNG</t>
  </si>
  <si>
    <t>370.200.11</t>
  </si>
  <si>
    <t>B.2.A.2.3</t>
  </si>
  <si>
    <t>B.16.B</t>
  </si>
  <si>
    <t>Accantonamenti per premio di operosità (SUMAI)</t>
  </si>
  <si>
    <t>Servizi sanitari per assistenza specialistica da altri privati</t>
  </si>
  <si>
    <t>ASSISTENZA SPECIALISTICA ESTERNA DA CASE DI CURA PRIVATE CONVENZIONATE</t>
  </si>
  <si>
    <t>B.2.A.3.5.C</t>
  </si>
  <si>
    <t xml:space="preserve"> Servizi sanitari per assistenza specialistica da Case di Cura private</t>
  </si>
  <si>
    <t>EXTERNE FACHÄRZTLICHE BETREUUNG VON ANDEREN PRIVATEN</t>
  </si>
  <si>
    <t>390.150.00</t>
  </si>
  <si>
    <t>ACQUISTI SERVIZI PER ASSISTENZA SPECIALISTICA ESTERNA</t>
  </si>
  <si>
    <t>ANKAUF LEISTUNGEN FÜR EXTERNE FACHÄRZTLICHE BETREUUNG</t>
  </si>
  <si>
    <t>390.150.10</t>
  </si>
  <si>
    <t>ASSISTENZA SPECIALISTICA ESTERNA DA AZIENDE SANITARIE EXTRA-PAB FATTURATA DIRETTAMENTE</t>
  </si>
  <si>
    <t>EXTERNE FACHÄRZTLICHE BETREUUNG VON SANITÄTSBETRIEBEN AUSSERHALB DES LANDES DIREKT VERRECHNET</t>
  </si>
  <si>
    <t>390.150.11</t>
  </si>
  <si>
    <t>B.2.A.3.3</t>
  </si>
  <si>
    <t>390.150.12</t>
  </si>
  <si>
    <t>BEITRÄGE FÜR LAUFENDE AUSGABEN VOM GESUNDHEITSMINISTERIUM UND ANDEREN KÖRPERSCHAFTEN FÜR FORSCHUNG</t>
  </si>
  <si>
    <t>710.300.10</t>
  </si>
  <si>
    <t>CONTRIBUTI IN C/ESERCIZIO DA MINISTERO DELLA SALUTE PER RICERCA CORRENTE</t>
  </si>
  <si>
    <t>BEITRÄGE FÜR LAUFENDE AUSGABEN VOM GESUNDHEITSMINISTERIUM FÜR LAUFENDE FORSCHUNG</t>
  </si>
  <si>
    <t>A.1.C.1</t>
  </si>
  <si>
    <t>Contributi da Ministero della salute per ricerca corrente</t>
  </si>
  <si>
    <t>710.300.20</t>
  </si>
  <si>
    <t>CONTRIBUTI IN C/ESERCIZIO DA MINISTERO DELLA SALUTE PER RICERCA FINALIZZATA</t>
  </si>
  <si>
    <t>BEITRÄGE FÜR LAUFENDE AUSGABEN VOM GESUNDHEITSMINISTERIUM FÜR ZIELGERICHTETE FORSCHUNG</t>
  </si>
  <si>
    <t>A.1.C.2</t>
  </si>
  <si>
    <t xml:space="preserve">Contributi da Ministero della salute per ricerca finalizzata </t>
  </si>
  <si>
    <t>A.1.c.2</t>
  </si>
  <si>
    <t>710.300.30</t>
  </si>
  <si>
    <t xml:space="preserve">CONTRIBUTI IN C/ESERCIZIO DA ALTRI SOGGETTI PUBBLICI PER RICERCA </t>
  </si>
  <si>
    <t>BEITRÄGE FÜR LAUFENDE AUSGABEN VON ANDEREN ÖFFENTLICHEN KÖRPERSCHAFTEN FÜR FORSCHUNG</t>
  </si>
  <si>
    <t>710.300.40</t>
  </si>
  <si>
    <t xml:space="preserve">CONTRIBUTI IN C/ESERCIZIO DA PRIVATI PER RICERCA </t>
  </si>
  <si>
    <t>BEITRÄGE FÜR LAUFENDE AUSGABEN VON PRIVATEN FÜR FORSCHUNG</t>
  </si>
  <si>
    <t>A.1.C.4</t>
  </si>
  <si>
    <t>Contributi da privati per ricerca</t>
  </si>
  <si>
    <t>A.1.c.4</t>
  </si>
  <si>
    <t>710.350.00</t>
  </si>
  <si>
    <t xml:space="preserve">CONTRIBUTI IN C/ESERCIZIO DA PRIVATI </t>
  </si>
  <si>
    <t>BEITRÄGE FÜR LAUFENDE AUSGABEN VON PRIVATEN</t>
  </si>
  <si>
    <t>710.350.10</t>
  </si>
  <si>
    <t xml:space="preserve">A.1.D </t>
  </si>
  <si>
    <t>Contributi c/esercizio da privati</t>
  </si>
  <si>
    <t>710.400.00</t>
  </si>
  <si>
    <t>UTILIZZO FONDI PER QUOTE INUTILIZZATE CONTRIBUTI VINCOLATI DI ESERCIZI PRECEDENTI</t>
  </si>
  <si>
    <t>VERWENDUNG RÜCKSTELLUNGEN FÜR NICHT VERWENDETE ZWECKGEBUNDENE BEITRÄGE VERGANGENER GESCHÄFTSJAHRE</t>
  </si>
  <si>
    <t>710.400.10</t>
  </si>
  <si>
    <t>UTILIZZO FONDI PER QUOTE INUTILIZZATE CONTRIBUTI VINCOLATI DI ESERCIZI PRECEDENTI DA PAB PER FSP</t>
  </si>
  <si>
    <t xml:space="preserve">VERWENDUNG RÜCKSTELLUNGEN FÜR NICHT VERWENDETE ZWECKGEBUNDENE BEITRÄGE DES LANDES AUS LGF VERGANGENER GESCHÄFTSJAHRE </t>
  </si>
  <si>
    <t>A.3.A</t>
  </si>
  <si>
    <t>Utilizzo fondi per quote inutilizzate contributi di esercizi precedenti da Regione o Prov. Aut. per quota F.S. regionale vincolato</t>
  </si>
  <si>
    <t>A.3</t>
  </si>
  <si>
    <t>710.400.15</t>
  </si>
  <si>
    <t>UTILIZZO FONDI PER QUOTE INUTILIZZATE CONTRIBUTI VINCOLATI DI ESERCIZI PRECEDENTI DA PAB EXTRA FSP</t>
  </si>
  <si>
    <t>VERWENDUNG RÜCKSTELLUNGEN FÜR NICHT VERWENDETE ZWECKGEBUNDENE BEITRÄGE DES LANDES VERGANGENER GESCHÄFTSJAHRE AUSSERHALB DES LGF</t>
  </si>
  <si>
    <t>A.3.B</t>
  </si>
  <si>
    <t>BETEILIGUNGEN AN DAS PERSONAL FÜR FREIBERUFLICHE LEISTUNGEN - SONSTIGES</t>
  </si>
  <si>
    <t>B.2.A.13.6</t>
  </si>
  <si>
    <t>Compartecipazione al personale per att. libero professionale intramoenia- Altro</t>
  </si>
  <si>
    <t>510.100.50</t>
  </si>
  <si>
    <t>PRESTAZIONI AGGIUNTIVE EROGATE DA PERSONALE SANITARIO DIRIGENZA MEDICA  PER ATTIVITÀ LIBERO-PROFESSIONALI-AREA SPECIALISTICA</t>
  </si>
  <si>
    <t>ZUSÄTZLICHE LEISTUNGEN, DIE VOM ÄRZTLICHEN PERSONAL FÜR FREIBERUFLICHE TÄTIGKEIT ERBRACHT WERDEN - FACHARZTBEREICH</t>
  </si>
  <si>
    <t xml:space="preserve">EXTERNES SANITÄRES ÄRZTLICHES PERSONAL - BEFRISTET  </t>
  </si>
  <si>
    <t xml:space="preserve">EXTERNES SANITÄRES NICHT ÄRZTLICHES PERSONAL - BEFRISTET  </t>
  </si>
  <si>
    <t>SONSTIGES EXTERNES NICHT-LEITENDES SANITÄRES PERSONAL - BEFRISTET</t>
  </si>
  <si>
    <t xml:space="preserve">EXTERNES TECHNISCHES PERSONAL - BEFRISTET  </t>
  </si>
  <si>
    <t>B.5.A.1.3</t>
  </si>
  <si>
    <t>Costo del personale dirigente medico - altro</t>
  </si>
  <si>
    <t>SANITÄRE KOORDINIERTE UND KONTINUIERLICHE SANITÄRE ZUSAMMENARBEIT</t>
  </si>
  <si>
    <t>B.2.A.15.3.C</t>
  </si>
  <si>
    <t>SANITÄRE KOORDINIERTE UND KONTINUIERLICHE SANITÄRE ZUSAMMENARBEIT - SOZIALABGABEN</t>
  </si>
  <si>
    <t>B.2.B.2.3.B</t>
  </si>
  <si>
    <t>B.2.B.2.3.E</t>
  </si>
  <si>
    <t>Altre collaborazioni e prestazioni di lavoro - area non sanitaria</t>
  </si>
  <si>
    <t>B.2.A.15.3.F</t>
  </si>
  <si>
    <t xml:space="preserve">Altre collaborazioni e prestazioni di lavoro - area sanitaria </t>
  </si>
  <si>
    <t>B.2.B.3.2</t>
  </si>
  <si>
    <t>B.2.B.3.1</t>
  </si>
  <si>
    <t>COMPENSI PER IL PERSONALE COMANDATO ALL'AZIENDA</t>
  </si>
  <si>
    <t>A.1.b.5</t>
  </si>
  <si>
    <t>5)</t>
  </si>
  <si>
    <t>Contributi da aziende sanitarie pubbliche (extra fondo)</t>
  </si>
  <si>
    <t>A.1.b.6</t>
  </si>
  <si>
    <t>6)</t>
  </si>
  <si>
    <t>Contributi da altri soggetti pubblici</t>
  </si>
  <si>
    <t>c)</t>
  </si>
  <si>
    <t>Contributi in c/esercizio - per ricerca</t>
  </si>
  <si>
    <t>A.1.c.1</t>
  </si>
  <si>
    <t>da Ministero della Salute per ricerca corrente</t>
  </si>
  <si>
    <t>da Ministero della Salute per ricerca finalizzata</t>
  </si>
  <si>
    <t>da Regione e altri soggetti pubblici</t>
  </si>
  <si>
    <t>da privati</t>
  </si>
  <si>
    <t>A.1.d</t>
  </si>
  <si>
    <t>d)</t>
  </si>
  <si>
    <t>Contributi in c/esercizio - da privati</t>
  </si>
  <si>
    <t>A.2</t>
  </si>
  <si>
    <t>Rettifica contributi c/esercizio per destinazione ad investimenti</t>
  </si>
  <si>
    <t>Utilizzo fondi per quote inutilizzate contributi vincolati di esercizi precedenti</t>
  </si>
  <si>
    <t>Ricavi per prestazioni sanitarie e sociosanitarie a rilevanza sanitaria</t>
  </si>
  <si>
    <t>A.2.4.a</t>
  </si>
  <si>
    <t>Ricavi per prestazioni sanitarie e sociosanitarie - ad aziende sanitarie pubbliche</t>
  </si>
  <si>
    <t>A.2.4.b</t>
  </si>
  <si>
    <t>Ricavi per prestazioni sanitarie e sociosanitarie - intramoenia</t>
  </si>
  <si>
    <t>A.2.4.c</t>
  </si>
  <si>
    <t>Ricavi per prestazioni sanitarie e sociosanitarie - altro</t>
  </si>
  <si>
    <t>A.5</t>
  </si>
  <si>
    <t>Concorsi, recuperi e rimborsi</t>
  </si>
  <si>
    <t>A.6</t>
  </si>
  <si>
    <t>Compartecipazione alla spesa per prestazioni sanitarie (Ticket)</t>
  </si>
  <si>
    <t>A.7</t>
  </si>
  <si>
    <t>7)</t>
  </si>
  <si>
    <t>Quota contributi in c/capitale imputata nell'esercizio</t>
  </si>
  <si>
    <t>A.8</t>
  </si>
  <si>
    <t>8)</t>
  </si>
  <si>
    <t>Incrementi delle immobilizzazioni per lavori interni</t>
  </si>
  <si>
    <t>A.9</t>
  </si>
  <si>
    <t>9)</t>
  </si>
  <si>
    <t>Altri ricavi e proventi</t>
  </si>
  <si>
    <t>Totale A)</t>
  </si>
  <si>
    <t>Acquisti di beni sanitari</t>
  </si>
  <si>
    <t>Acquisti di beni non sanitari</t>
  </si>
  <si>
    <t>Acquisti di servizi sanitari</t>
  </si>
  <si>
    <t>Acquisti di servizi sanitari - Medicina di base</t>
  </si>
  <si>
    <t>Acquisti di servizi sanitari - Farmaceutica</t>
  </si>
  <si>
    <t>Acquisti di servizi sanitari per assitenza specialistica ambulatoriale</t>
  </si>
  <si>
    <t>Acquisti di servizi sanitari per assistenza riabilitativa</t>
  </si>
  <si>
    <t>e)</t>
  </si>
  <si>
    <t>Acquisti di servizi sanitari per assistenza integrativa</t>
  </si>
  <si>
    <t>f)</t>
  </si>
  <si>
    <t>Acquisti di servizi sanitari per assistenza protesica</t>
  </si>
  <si>
    <t>g)</t>
  </si>
  <si>
    <t>Acquisti di servizi sanitari per assistenza ospedaliera</t>
  </si>
  <si>
    <t>h)</t>
  </si>
  <si>
    <t>Acquisti prestazioni di psichiatrica residenziale e semiresidenziale</t>
  </si>
  <si>
    <t>i)</t>
  </si>
  <si>
    <t>Acquisti prestazioni di distribuzione farmaci File F</t>
  </si>
  <si>
    <t>B.2.j</t>
  </si>
  <si>
    <t>j)</t>
  </si>
  <si>
    <t>Acquisti prestazioni termali in convenzione</t>
  </si>
  <si>
    <t>B.2.k</t>
  </si>
  <si>
    <t>k)</t>
  </si>
  <si>
    <t>Acquisti prestazioni di trasporto sanitario</t>
  </si>
  <si>
    <t>B.2.l</t>
  </si>
  <si>
    <t>l)</t>
  </si>
  <si>
    <t>Acquisti prestazioni  socio-sanitarie a rilevanza sanitaria</t>
  </si>
  <si>
    <t>B.2.m</t>
  </si>
  <si>
    <t>m)</t>
  </si>
  <si>
    <t>B.2.n</t>
  </si>
  <si>
    <t>n)</t>
  </si>
  <si>
    <t>Rimborsi Assegni e contributi sanitari</t>
  </si>
  <si>
    <t>B.2.o</t>
  </si>
  <si>
    <t>o)</t>
  </si>
  <si>
    <t>470.200.21</t>
  </si>
  <si>
    <t>470.200.31</t>
  </si>
  <si>
    <t>470.300.11</t>
  </si>
  <si>
    <t>470.300.21</t>
  </si>
  <si>
    <t>470.300.31</t>
  </si>
  <si>
    <t>470.600.11</t>
  </si>
  <si>
    <t>470.600.21</t>
  </si>
  <si>
    <t>470.700.11</t>
  </si>
  <si>
    <t>470.700.21</t>
  </si>
  <si>
    <t>A.4.B.4</t>
  </si>
  <si>
    <t>Altre prestazioni sanitarie e sociosanitarie a rilevanza sanitaria erogate da privati v/residenti Extraregione in compensazione (mobilità attiva)</t>
  </si>
  <si>
    <t>A.9.C</t>
  </si>
  <si>
    <t>CONSULENZE SANITARIE AD AZIENDE SANITARIE EXTRA-PAB</t>
  </si>
  <si>
    <t>SANITÄRE BERATUNGEN  FÜR SANITÄTSBETRIEBE AUSSERHALB DES LANDES</t>
  </si>
  <si>
    <t>NICHT SANITÄRE BERATUNGEN FÜR SANITÄTSBETRIEBE AUSSERHALB DES LANDES</t>
  </si>
  <si>
    <t>A.9.A</t>
  </si>
  <si>
    <t>NICHT SANITÄRE BERATUNGEN FÜR ANDERE</t>
  </si>
  <si>
    <t>RICAVI PER PRESTAZIONI VETERINARIE AREA A EROGATE A SOGGETTI PRIVATI</t>
  </si>
  <si>
    <t>ERLÖSE AUS TIERÄRZTLICHEN LEISTUNGEN BEREICH A FÜR PRIVATE</t>
  </si>
  <si>
    <t>720.600.15</t>
  </si>
  <si>
    <t>RICAVI PER PRESTAZIONI VETERINARIE AREA A EROGATE A SOGGETTI PUBBLICI</t>
  </si>
  <si>
    <t>ERLÖSE AUS TIERÄRZTLICHEN LEISTUNGEN BEREICH A FÜR ÖFFENTLICHE EINRICHTUNGEN</t>
  </si>
  <si>
    <t>RICAVI PER PRESTAZIONI VETERINARIE AREA B EROGATE A SOGGETTI PRIVATI</t>
  </si>
  <si>
    <t>300.100.12</t>
  </si>
  <si>
    <t>MEDICINALI CON AIC, AD ECCEZIONE DI VACCINI ED EMODERIVATI DI PRODUZIONE REGIONALE</t>
  </si>
  <si>
    <t>PHARMAZEUTISCHE PRODUKTE MIT AIC, AUSGENOMMEN IMPFSTOFFE UND HÄMODERIVATE AUS REGIONALER PRODUKTION</t>
  </si>
  <si>
    <t>B.1.A.1.1</t>
  </si>
  <si>
    <t>Medicinali con AIC, ad eccezione di vaccini ed emoderivati di produzione regionale</t>
  </si>
  <si>
    <t xml:space="preserve">B.1.a </t>
  </si>
  <si>
    <t>300.100.22</t>
  </si>
  <si>
    <t xml:space="preserve">PRODOTTI FARMACEUTICI DISTRIBUZIONE PER CONTO LEGGE N.405/2001 ART.8 LETT.A) </t>
  </si>
  <si>
    <t>300.100.25</t>
  </si>
  <si>
    <t>MEDICINALI SENZA AIC</t>
  </si>
  <si>
    <t>PHARMAZEUTISCHE PRODUKTE OHNE AIC</t>
  </si>
  <si>
    <t>B.1.A.1.2</t>
  </si>
  <si>
    <t>Medicinali senza AIC</t>
  </si>
  <si>
    <t>300.100.32</t>
  </si>
  <si>
    <t>OSSIGENO CON AIC</t>
  </si>
  <si>
    <t>SAUERSTOFF  MIT AIC</t>
  </si>
  <si>
    <t>300.100.33</t>
  </si>
  <si>
    <t>OSSIGENO  SENZA AIC</t>
  </si>
  <si>
    <t>SAUERSTOFF OHNE AIC</t>
  </si>
  <si>
    <t>300.100.41</t>
  </si>
  <si>
    <t>EMODERIVATI DI PRODUZIONE REGIONALE</t>
  </si>
  <si>
    <t>HÄMODERIVATE AUS REGIONALER PRODUKTION</t>
  </si>
  <si>
    <t>B.1.A.1.3</t>
  </si>
  <si>
    <t>Emoderivati di produzione regionale</t>
  </si>
  <si>
    <t>300.110.00</t>
  </si>
  <si>
    <t>SANGUE ED EMOCOMPONENTI</t>
  </si>
  <si>
    <t>BLUT UND HÄMOKOMPONENTEN</t>
  </si>
  <si>
    <t>300.110.10</t>
  </si>
  <si>
    <t>B.1.A.2.2</t>
  </si>
  <si>
    <t>da pubblico (Aziende sanitarie pubbliche extra Regione) – Mobilità extraregionale</t>
  </si>
  <si>
    <t>300.110.20</t>
  </si>
  <si>
    <t>SANGUE ED EMOCOMPONENTI DA ALTRI SOGGETTI</t>
  </si>
  <si>
    <t>BLUT UND HÄMOKOMPONENTEN VON ANDEREN ANBIETERN</t>
  </si>
  <si>
    <t>B.1.A.2.3</t>
  </si>
  <si>
    <t>da altri soggetti</t>
  </si>
  <si>
    <t>B.1.A.4</t>
  </si>
  <si>
    <t xml:space="preserve"> Prodotti dietetici</t>
  </si>
  <si>
    <t>300.200.12</t>
  </si>
  <si>
    <t>MATERIALI PER LA PROFILASSI (VACCINI)</t>
  </si>
  <si>
    <t>MATERIAL FÜR DIE PROPHYLAXE (IMPFSTOFFE)</t>
  </si>
  <si>
    <t>B.1.A.5</t>
  </si>
  <si>
    <t xml:space="preserve"> Materiali per la profilassi (vaccini)</t>
  </si>
  <si>
    <t>300.320.00</t>
  </si>
  <si>
    <t xml:space="preserve">PRODOTTI CHIMICI </t>
  </si>
  <si>
    <t>300.320.10</t>
  </si>
  <si>
    <t>PRODOTTI CHIMICI</t>
  </si>
  <si>
    <t>CHEMISCHE PRODUKTE</t>
  </si>
  <si>
    <t>B.1.A.6</t>
  </si>
  <si>
    <t>300.450.00</t>
  </si>
  <si>
    <t>DISPOSITIVI MEDICI</t>
  </si>
  <si>
    <t>MEDIZINPRODUKTE</t>
  </si>
  <si>
    <t>300.450.10</t>
  </si>
  <si>
    <t>B.1.A.3.1</t>
  </si>
  <si>
    <t>300.450.20</t>
  </si>
  <si>
    <t>DISPOSITIVI MEDICI IMPIANTABILI ATTIVI</t>
  </si>
  <si>
    <t>AKTIVE IMPLANTIERBARE MEDIZINISCHE GERÄTE</t>
  </si>
  <si>
    <t>B.1.A.3.2</t>
  </si>
  <si>
    <t>Dispositivi medici impiantabili attivi</t>
  </si>
  <si>
    <t>300.450.30</t>
  </si>
  <si>
    <t>DISPOSITIVI MEDICO DIAGNOSTICI IN VITRO (IVD)</t>
  </si>
  <si>
    <t>IN-VITRO-DIAGNOSTIKA (IVD)</t>
  </si>
  <si>
    <t>B.1.A.3.3</t>
  </si>
  <si>
    <t>Dispositivi medico diagnostici in vitro (IVD)</t>
  </si>
  <si>
    <t>MATERIAL UND  PRODUKTE FÜR VETERINÄREN GEBRAUCH</t>
  </si>
  <si>
    <t>riserve da riporto utili</t>
  </si>
  <si>
    <t>INSGESAMTE KOSTEN</t>
  </si>
  <si>
    <t>INSGESAMTE ERLÖSE</t>
  </si>
  <si>
    <t>WIRTSCHAFTLICHES ERGEBNIS</t>
  </si>
  <si>
    <t>Beiträge von anderen öffentlichen Subjekten</t>
  </si>
  <si>
    <t>340.900.45</t>
  </si>
  <si>
    <t>RIMBORSO SPESE AL PERSONALE DIPENDENTE</t>
  </si>
  <si>
    <t>SPESENRÜCKVERGÜTUNGEN AN DAS BEDIENSTETE PERSONAL</t>
  </si>
  <si>
    <t>490.200.21</t>
  </si>
  <si>
    <t>490.300.11</t>
  </si>
  <si>
    <t>490.300.21</t>
  </si>
  <si>
    <t>490.600.11</t>
  </si>
  <si>
    <t>490.600.21</t>
  </si>
  <si>
    <t>490.600.31</t>
  </si>
  <si>
    <t>490.600.41</t>
  </si>
  <si>
    <t>490.700.11</t>
  </si>
  <si>
    <t>490.700.16</t>
  </si>
  <si>
    <t>490.700.21</t>
  </si>
  <si>
    <t>490.700.26</t>
  </si>
  <si>
    <t>490.700.31</t>
  </si>
  <si>
    <t>490.700.36</t>
  </si>
  <si>
    <t>E.1.B.3.2.F</t>
  </si>
  <si>
    <t>Insussistenze attive v/terzi relative all'acquisto di beni e servizi</t>
  </si>
  <si>
    <t>780.200.17</t>
  </si>
  <si>
    <t>ALTRE INSUSSISTENZE DEL PASSIVO</t>
  </si>
  <si>
    <t>SONSTIGER PASSIVSCHWUND</t>
  </si>
  <si>
    <t>E.1.A</t>
  </si>
  <si>
    <t>A.7.B</t>
  </si>
  <si>
    <t>Quota imputata all'esercizio dei finanziamenti per investimenti da Regione</t>
  </si>
  <si>
    <t>810.300.20</t>
  </si>
  <si>
    <t>UTILIZZO QUOTA DEGLI ALTRI CONTRIBUTI IN C/ESERCIZIO DESTINATI AD INVESTIMENTI DA PAB PER QUOTA F.S.P</t>
  </si>
  <si>
    <t xml:space="preserve">VERWENDUNG VON ANTEILEN VON ANDEREN BEITRÄGEN FÜR LAUFENDE AUSGABEN, DIE FÜR INVESTITIONEN ZUGEWIESEN WURDEN,  VOM LAND, BETREFFEND DEN L.G.F. </t>
  </si>
  <si>
    <t>A.7.D</t>
  </si>
  <si>
    <t>Quota imputata all'esercizio dei contributi in c/esercizio FSR destinati ad investimenti</t>
  </si>
  <si>
    <t>810.300.30</t>
  </si>
  <si>
    <t>UTILIZZO QUOTA DEGLI ALTRI CONTRIBUTI IN C/ESERCIZIO DESTINATI AD INVESTIMENTI  - EXTRA FONDO</t>
  </si>
  <si>
    <t>VERWENDUNG VON ANTEILEN VON ANDEREN BEITRÄGEN FÜR LAUFENDE AUSGABEN, DIE FÜR INVESTITIONEN ZUGEWIESEN WURDEN - AUSSERHALB L.G.F.</t>
  </si>
  <si>
    <t>A.7.E</t>
  </si>
  <si>
    <t>Quota imputata all'esercizio degli altri contributi in c/esercizio destinati ad investimenti</t>
  </si>
  <si>
    <t>810.300.40</t>
  </si>
  <si>
    <t>UTILIZZO QUOTA IMPUTATA ALL'ESERCIZIO DEI FINANZIAMENTI PER INVESTIMENTO DALLO STATO</t>
  </si>
  <si>
    <t>VERWENDUNG VON ANTEILEN VON FINANZIERUNGEN FÜR INVESTITIONEN VOM STAAT, DIE DEM GESCHÄFTSJAHR ZUGEORDNET WERDEN</t>
  </si>
  <si>
    <t>A.7.A</t>
  </si>
  <si>
    <t>FORNITURA DI PERSONALE DA  ALTRI SOGGETTI PUBBLICI EXTRA PAB</t>
  </si>
  <si>
    <t>ZURVERFÜGUNGSTELLUNG VON PERSONAL VON ANDEREN ÖFFENTLICHEN SUBJEKTEN AUSSERHALB DES LANDES</t>
  </si>
  <si>
    <t>B.2.A.16.4</t>
  </si>
  <si>
    <t>B.2.A.5.3</t>
  </si>
  <si>
    <t>B.2.B.1.12.B</t>
  </si>
  <si>
    <t>Altri servizi non sanitari da altri soggetti pubblici</t>
  </si>
  <si>
    <t>B.2.A.14.5</t>
  </si>
  <si>
    <t>B.2.A.14.2</t>
  </si>
  <si>
    <t>RIMBORSI  PER PARTO A DOMICILIO (LP 33/88 ART.21)</t>
  </si>
  <si>
    <t>CONTRIBUTI AD ASSOCIAZIONI ED A ENTI DI VOLONTARIATO</t>
  </si>
  <si>
    <t>BEITRÄGE FÜR FREIWILLIGENVEREINE UND -KÖRPERSCHAFTEN</t>
  </si>
  <si>
    <t>B.2.A.14.1</t>
  </si>
  <si>
    <t>420.230.20</t>
  </si>
  <si>
    <t>CONTRIBUTI AD ASSOCIAZIONI ED A ENTI NON DI VOLONTARIATO</t>
  </si>
  <si>
    <t>BEITRÄGE FÜR NICHT-FREIWILLIGENVEREINE UND -KÖRPERSCHAFTEN</t>
  </si>
  <si>
    <t>B.4.A</t>
  </si>
  <si>
    <t>Fitti passivi</t>
  </si>
  <si>
    <t>B.4.B.2</t>
  </si>
  <si>
    <t>B.4.C.1</t>
  </si>
  <si>
    <t>B.4.C.2</t>
  </si>
  <si>
    <t>B.9.C.1</t>
  </si>
  <si>
    <t>B.16.D.7</t>
  </si>
  <si>
    <t>B.9.C.2</t>
  </si>
  <si>
    <t>E.2.B.2</t>
  </si>
  <si>
    <t>Oneri da cause civili ed oneri processuali</t>
  </si>
  <si>
    <t>ABONNEMENTS</t>
  </si>
  <si>
    <t>B.2.B.1.11.A</t>
  </si>
  <si>
    <t>B.2.B.1.11.B</t>
  </si>
  <si>
    <t>B.5.A.1.1</t>
  </si>
  <si>
    <t>470.100.11</t>
  </si>
  <si>
    <t>B.5.A.1.2</t>
  </si>
  <si>
    <t>470.100.21</t>
  </si>
  <si>
    <t>B.5.A.2.1</t>
  </si>
  <si>
    <t>470.100.31</t>
  </si>
  <si>
    <t>B.5.A.2.2</t>
  </si>
  <si>
    <t>470.100.41</t>
  </si>
  <si>
    <t>B.5.B.1</t>
  </si>
  <si>
    <t>470.100.51</t>
  </si>
  <si>
    <t>B.5.B.2</t>
  </si>
  <si>
    <t>470.100.61</t>
  </si>
  <si>
    <t>470.200.11</t>
  </si>
  <si>
    <t>Prestazioni di File F</t>
  </si>
  <si>
    <t>720.200.27</t>
  </si>
  <si>
    <t>Abzüglich Landes- und Staatsbeiträge</t>
  </si>
  <si>
    <t>Meno entrate Contributi PAB o Stato</t>
  </si>
  <si>
    <t>330.500.10</t>
  </si>
  <si>
    <t>B.3.D</t>
  </si>
  <si>
    <t>420.140.20</t>
  </si>
  <si>
    <t>RIMBORSI PER PRESTAZIONI SPECIALISTICHE ALL'ESTERO</t>
  </si>
  <si>
    <t>RÜCKVERGÜTUNGEN FÜR FACHÄRZTLICHE LEISTUNGEN IM AUSLAND</t>
  </si>
  <si>
    <t>Rimborsi, assegni e contributi sanitari</t>
  </si>
  <si>
    <t>CONVENZIONI PER ASSISTENZA FARMACEUTICA - FARMACIE PRIVATE</t>
  </si>
  <si>
    <t>KONVENTIONEN FÜR PHARMAZEUTISCHE BETREUUNG - PRIVATE APOTHEKEN</t>
  </si>
  <si>
    <t>CONVENZIONI PER ASSISTENZA FARMACEUTICA - FARMACIE COMUNALI</t>
  </si>
  <si>
    <t>KONVENTIONEN FÜR PHARMAZEUTISCHE BETREUUNG - GEMEINDEAPOTHEKEN</t>
  </si>
  <si>
    <t>RIMBORSI PER PRESTAZIONI SPECIALISTICHE IN ITALIA</t>
  </si>
  <si>
    <t>RÜCKERSTATTUNGEN FÜR FACHÄRZTLICHE LEISTUNGEN IN ITALIEN</t>
  </si>
  <si>
    <t>IVA INDETRAIBILE EX ART. 19 C. 3 DPR 633/72</t>
  </si>
  <si>
    <t>NICHT ABZIEHBARE MWST GEM. EX-ART.19 ABS. 3, DPR 633/72</t>
  </si>
  <si>
    <t>SANITÄRE TRANSPORTE VON ÖFFENTLICHEN EINRICHTUNGEN AUSSERHALB DES LANDES VERRECHNET</t>
  </si>
  <si>
    <t>VORANSCHLAG</t>
  </si>
  <si>
    <t>PREVENTIVO</t>
  </si>
  <si>
    <t>Vorabschluss</t>
  </si>
  <si>
    <t>590.200.12</t>
  </si>
  <si>
    <t>WERTSCHÖPFUNGSSTEUER AUF ANGEREIFTEN NICHT GENOSSENEN URLAUB</t>
  </si>
  <si>
    <t>Manutenzione e riparazione mobili e arredi</t>
  </si>
  <si>
    <t>COMPETENZE FISSE - PERSONALE DIRIGENTE MEDICO RUOLO SANITARIO - TEMPO INDETERMINATO</t>
  </si>
  <si>
    <t>FESTE BEZÜGE LEITENDES ÄRZTLICHES PERSONAL DES SANITÄTSSTELLENPLANS - UNBEFRISTET</t>
  </si>
  <si>
    <t>Costo del personale dirigente medico  - TEMPO indeterminato</t>
  </si>
  <si>
    <t>COMPETENZE FISSE - PERSONALE DIRIGENTE MEDICO RUOLO SANITARIO - TEMPO DETERMINATO</t>
  </si>
  <si>
    <t>FESTE BEZÜGE LEITENDES ÄRZTLICHES PERSONAL DES SANITÄTSSTELLENPLANS - BEFRISTET</t>
  </si>
  <si>
    <t>Costo del personale dirigente medico  - TEMPO determinato</t>
  </si>
  <si>
    <t>FERIE MATURATE NON GODUTE - PERSONALE DIRIGENTE MEDICO RUOLO SANITARIO - TEMPO INDETERMINATO</t>
  </si>
  <si>
    <t>ANGEREIFTER UND NICHT GENOSSENER URLAUB - LEITENDES ÄRZTLICHES PERSONAL DES SANITÄTSSTELLENPLANS - UNBEFRISTET</t>
  </si>
  <si>
    <t>FERIE MATURATE NON GODUTE - PERSONALE DIRIGENTE MEDICO RUOLO SANITARIO - TEMPO DETERMINATO</t>
  </si>
  <si>
    <t>ANGEREIFTER UND NICHT GENOSSENER URLAUB - LEITENDES ÄRZTLICHES PERSONAL DES SANITÄTSSTELLENPLANS - BEFRISTET</t>
  </si>
  <si>
    <t>COMPETENZE FISSE - PERSONALE DIRIGENTE NON MEDICO RUOLO SANITARIO - TEMPO INDETERMINATO</t>
  </si>
  <si>
    <t>FESTE BEZÜGE - LEITENDES NICHT ÄRZTLICHES PERSONAL DES SANITÄTSSTELLENPLANS - UNBEFRISTET</t>
  </si>
  <si>
    <t>Costo del personale dirigente non medico  - TEMPO indeterminato</t>
  </si>
  <si>
    <t>COMPETENZE FISSE - PERSONALE DIRIGENTE NON MEDICO RUOLO SANITARIO - TEMPO DETERMINATO</t>
  </si>
  <si>
    <t>FESTE BEZÜGE - LEITENDES NICHT ÄRZTLICHES PERSONAL DES SANITÄTSSTELLENPLANS - BEFRISTET</t>
  </si>
  <si>
    <t>Costo del personale dirigente non medico  - TEMPO determinato</t>
  </si>
  <si>
    <t>FERIE MATURATE NON GODUTE - PERSONALE DIRIGENTE NON MEDICO RUOLO SANITARIO - TEMPO INDETERMINATO</t>
  </si>
  <si>
    <t>ANGEREIFTER UND NICHT GENOSSENER URLAUB - LEITENDES NICHT ÄRZTLICHES PERSONAL DES SANITÄTSSTELLENPLANS - UNBEFRISTET</t>
  </si>
  <si>
    <t>FERIE MATURATE NON GODUTE - PERSONALE DIRIGENTE NON MEDICO RUOLO SANITARIO - TEMPO DETERMINATO</t>
  </si>
  <si>
    <t>ANGEREIFTER UND NICHT GENOSSENER URLAUB - LEITENDES NICHT ÄRZTLICHES PERSONAL DES SANITÄTSSTELLENPLANS - BEFRISTET</t>
  </si>
  <si>
    <t>COMPETENZE FISSE - PERSONALE COMPARTO RUOLO SANITARIO - TEMPO INDETERMINATO</t>
  </si>
  <si>
    <t>FESTE BEZÜGE -NICHT LEITENDES  PERSONAL DES SANITÄTSSTELLENPLANS - UNBEFRISTET</t>
  </si>
  <si>
    <t>Costo del personale comparto ruolo sanitario  - TEMPO indeterminato</t>
  </si>
  <si>
    <t>COMPETENZE FISSE - PERSONALE COMPARTO RUOLO SANITARIO - TEMPO DETERMINATO</t>
  </si>
  <si>
    <t>FESTE BEZÜGE -NICHT LEITENDES  PERSONAL DES SANITÄTSSTELLENPLANS - BEFRISTET</t>
  </si>
  <si>
    <t>Costo del personale comparto ruolo sanitario  - TEMPO determinato</t>
  </si>
  <si>
    <t>FERIE MATURATE NON GODUTE - PERSONALE COMPARTO RUOLO SANITARIO - TEMPO INDETERMINATO</t>
  </si>
  <si>
    <t>ANGEREIFTER UND NICHT GENOSSENER URLAUB - NICHT LEITENDES  PERSONAL DES SANITÄTSSTELLENPLANS - UNBEFRISTET</t>
  </si>
  <si>
    <t>FERIE MATURATE NON GODUTE - PERSONALE COMPARTO RUOLO SANITARIO - TEMPO DETERMINATO</t>
  </si>
  <si>
    <t>ANGEREIFTER UND NICHT GENOSSENER URLAUB - NICHT LEITENDES  PERSONAL DES SANITÄTSSTELLENPLANS - BEFRISTET</t>
  </si>
  <si>
    <t>COMPETENZE ACCESSORIE - PERSONALE DIRIGENTE MEDICO RUOLO SANITARIO - TEMPO INDETERMINATO</t>
  </si>
  <si>
    <t>ZUSÄTZLICHE BEZÜGE - LEITENDES ÄRZTLICHES PERSONAL DES SANITÄTSSTELLENPLANS - UNBEFRISTET</t>
  </si>
  <si>
    <t>COMPETENZE ACCESSORIE - PERSONALE DIRIGENTE MEDICO RUOLO SANITARIO - TEMPO DETERMINATO</t>
  </si>
  <si>
    <t>ZUSÄTZLICHE BEZÜGE - LEITENDES ÄRZTLICHES PERSONAL DES SANITÄTSSTELLENPLANS - BEFRISTET</t>
  </si>
  <si>
    <t>COMPETENZE ACCESSORIE - PERSONALE DIRIGENTE NON MEDICO RUOLO SANITARIO - TEMPO INDETERMINATO</t>
  </si>
  <si>
    <t>ZUSÄTZLICHE BEZÜGE - LEITENDES NICHT ÄRZTLICHES PERSONAL DES SANITÄTSSTELLENPLANS - UNBEFRISTET</t>
  </si>
  <si>
    <t>COMPETENZE ACCESSORIE - PERSONALE DIRIGENTE NON MEDICO RUOLO SANITARIO - TEMPO DETERMINATO</t>
  </si>
  <si>
    <t>ZUSÄTZLICHE BEZÜGE - LEITENDES NICHT ÄRZTLICHES PERSONAL DES SANITÄTSSTELLENPLANS - BEFRISTET</t>
  </si>
  <si>
    <t>COMPETENZE ACCESSORIE - PERSONALE COMPARTO RUOLO SANITARIO - TEMPO INDETERMINATO</t>
  </si>
  <si>
    <t>ZUSÄTZLICHE BEZÜGE - NICHT LEITENDES  PERSONAL DES SANITÄTSSTELLENPLANS - UNBEFRISTET</t>
  </si>
  <si>
    <t>COMPETENZE ACCESSORIE - RUOLO SANITARIO- PERSONALE COMPARTO - TEMPO DETERMINATO</t>
  </si>
  <si>
    <t>ZUSÄTZLICHE BEZÜGE - NICHT LEITENDES  PERSONAL DES SANITÄTSSTELLENPLANS - BEFRISTET</t>
  </si>
  <si>
    <t>INCENTIVI - PERSONALE DIRIGENTE MEDICO RUOLO SANITARIO - TEMPO INDETERMINATO</t>
  </si>
  <si>
    <t>PRODUKTIVITÄTSSTEIGERUNGSPRÄMIEN - LEITENDES ÄRZTLICHES  PERSONAL DES SANITÄTSSTELLENPLANS - UNBEFRISTET</t>
  </si>
  <si>
    <t>INCENTIVI - PERSONALE DIRIGENTE MEDICO RUOLO SANITARIO - TEMPO DETERMINATO</t>
  </si>
  <si>
    <t>PRODUKTIVITÄTSSTEIGERUNGSPRÄMIEN - LEITENDES ÄRZTLICHES  PERSONAL DES SANITÄTSSTELLENPLANS - BEFRISTET</t>
  </si>
  <si>
    <t>INCENTIVI - PERSONALE DIRIGENTE NON MEDICO RUOLO SANITARIO - TEMPO INDETERMINATO</t>
  </si>
  <si>
    <t>PRODUKTIVITÄTSSTEIGERUNGSPRÄMIEN - LEITENDES NICHT ÄRZTLICHES PERSONAL DES SANITÄTSSTELLENPLANS - UNBEFRISTET</t>
  </si>
  <si>
    <t>INCENTIVI - PERSONALE DIRIGENTE NON MEDICO RUOLO SANITARIO - TEMPO DETERMINATO</t>
  </si>
  <si>
    <t>PRODUKTIVITÄTSSTEIGERUNGSPRÄMIEN - LEITENDES NICHT ÄRZTLICHES PERSONAL DES SANITÄTSSTELLENPLANS - BEFRISTET</t>
  </si>
  <si>
    <t>INCENTIVI - PERSONALE COMPARTO RUOLO SANITARIO - TEMPO INDETERMINATO</t>
  </si>
  <si>
    <t>PRODUKTIVITÄTSSTEIGERUNGSPRÄMIEN -NICHT LEITENDES  PERSONAL DES SANITÄTSSTELLENPLANS - UNBEFRISTET</t>
  </si>
  <si>
    <t>INCENTIVI - PERSONALE COMPARTO RUOLO SANITARIO - TEMPO DETERMINATO</t>
  </si>
  <si>
    <t>PRODUKTIVITÄTSSTEIGERUNGSPRÄMIEN -NICHT LEITENDES  PERSONAL DES SANITÄTSSTELLENPLANS - BEFRISTET</t>
  </si>
  <si>
    <t>COMPARTECIPAZIONI PER DIFFERENZA DI CLASSE - PERSONALE DIRIGENTE MEDICO RUOLO SANITARIO - TEMPO INDETERMINATO</t>
  </si>
  <si>
    <t>BETEILIGUNGEN AN DEN PFLEGESATZAUFSCHLÄGEN - LEITENDES ÄRZTLICHES  PERSONAL DES SANITÄTSSTELLENPLANS - UNBEFRISTET</t>
  </si>
  <si>
    <t>COMPARTECIPAZIONI PER DIFFERENZA DI CLASSE - PERSONALE DIRIGENTE MEDICO RUOLO SANITARIO - TEMPO DETERMINATO</t>
  </si>
  <si>
    <t>BETEILIGUNGEN AN DEN PFLEGESATZAUFSCHLÄGEN - LEITENDES ÄRZTLICHES  PERSONAL DES SANITÄTSSTELLENPLANS - BEFRISTET</t>
  </si>
  <si>
    <t>COMPARTECIPAZIONI PER DIFFERENZA DI CLASSE - PERSONALE DIRIGENTE NON MEDICO RUOLO SANITARIO - TEMPO INDETERMINATO</t>
  </si>
  <si>
    <t>BETEILIGUNGEN AN DEN PFLEGESATZAUFSCHLÄGEN - LEITENDES NICHT ÄRZTLICHES PERSONAL DES SANITÄTSSTELLENPLANS - UNBEFRISTET</t>
  </si>
  <si>
    <t>COMPARTECIPAZIONI PER DIFFERENZA DI CLASSE - PERSONALE DIRIGENTE NON MEDICO RUOLO SANITARIO - TEMPO DETERMINATO</t>
  </si>
  <si>
    <t>BETEILIGUNGEN AN DEN PFLEGESATZAUFSCHLÄGEN - LEITENDES NICHT ÄRZTLICHES PERSONAL DES SANITÄTSSTELLENPLANS - BEFRISTET</t>
  </si>
  <si>
    <t>ONERI SOCIALI - PERSONALE DIRIGENTE MEDICO RUOLO SANITARIO - TEMPO INDETERMINATO</t>
  </si>
  <si>
    <t>SOZIALABGABEN - LEITENDES ÄRZTLICHES PERSONAL DES SANITÄTSSTELLENPLANS - UNBEFRISTET</t>
  </si>
  <si>
    <t>ONERI SOCIALI - PERSONALE DIRIGENTE MEDICO RUOLO SANITARIO - TEMPO DETERMINATO</t>
  </si>
  <si>
    <t>SOZIALABGABEN - LEITENDES ÄRZTLICHES PERSONAL DES SANITÄTSSTELLENPLANS - BEFRISTET</t>
  </si>
  <si>
    <t>ONERI SOCIALI - PERSONALE DIRIGENTE NON MEDICO RUOLO SANITARIO - TEMPO INDETERMINATO</t>
  </si>
  <si>
    <t>SOZIALABGABEN -  LEITENDES NICHT ÄRZTLICHES  PERSONAL DES SANITÄTSSTELLENPLANS - UNBEFRISTET</t>
  </si>
  <si>
    <t>ONERI SOCIALI - PERSONALE DIRIGENTE NON MEDICO RUOLO SANITARIO - TEMPO DETERMINATO</t>
  </si>
  <si>
    <t>SOZIALABGABEN -  LEITENDES NICHT ÄRZTLICHES PERSONAL DES SANITÄTSSTELLENPLANS - BEFRISTET</t>
  </si>
  <si>
    <t>ONERI SOCIALI - PERSONALE COMPARTO RUOLO SANITARIO - TEMPO INDETERMINATO</t>
  </si>
  <si>
    <t>SOZIALABGABEN - NICHT LEITENDES  PERSONAL DES SANITÄTSSTELLENPLANS - UNBEFRISTET</t>
  </si>
  <si>
    <t>ONERI SOCIALI - PERSONALE COMPARTO RUOLO SANITARIO - TEMPO DETERMINATO</t>
  </si>
  <si>
    <t>SOZIALABGABEN - NICHT LEITENDES  PERSONAL DES SANITÄTSSTELLENPLANS - BEFRISTET</t>
  </si>
  <si>
    <t>ONERI SOCIALI FERIE MATURATE NON GODUTE - PERSONALE DIRIGENTE MEDICO RUOLO SANITARIO - TEMPO INDETERMINATO</t>
  </si>
  <si>
    <t>SOZIALABGABEN ANGEREIFTER UND NICHT GENOSSENER URLAUB - LEITENDES ÄRZTLICHES PERSONAL DES SANITÄTSSTELLENPLANS - UNBEFRISTET</t>
  </si>
  <si>
    <t>ONERI SOCIALI FERIE MATURATE NON GODUTE - PERSONALE DIRIGENTE MEDICO RUOLO SANITARIO - TEMPO DETERMINATO</t>
  </si>
  <si>
    <t>SOZIALABGABEN ANGEREIFTER UND NICHT GENOSSENER URLAUB - LEITENDES ÄRZTLICHES PERSONAL DES SANITÄTSSTELLENPLANS - BEFRISTET</t>
  </si>
  <si>
    <t>ONERI SOCIALI FERIE MATURATE NON GODUTE - PERSONALE DIRIGENTE NON MEDICO RUOLO SANITARIO - TEMPO INDETERMINATO</t>
  </si>
  <si>
    <t>SOZIALABGABEN ANGEREIFTER UND NICHT GENOSSENER URLAUB - LEITENDES NICHT ÄRZTLICHES PERSONAL DES SANITÄTSSTELLENPLANS - UNBEFRISTET</t>
  </si>
  <si>
    <t>ONERI SOCIALI FERIE MATURATE NON GODUTE - PERSONALE DIRIGENTE NON MEDICO RUOLO SANITARIO - TEMPO DETERMINATO</t>
  </si>
  <si>
    <t>SOZIALABGABEN ANGEREIFTER UND NICHT GENOSSENER URLAUB - LEITENDES NICHT ÄRZTLICHES PERSONAL DES SANITÄTSSTELLENPLANS - BEFRISTET</t>
  </si>
  <si>
    <t>ONERI SOCIALI FERIE MATURATE NON GODUTE - PERSONALE COMPARTO RUOLO SANITARIO - TEMPO INDETERMINATO</t>
  </si>
  <si>
    <t>SOZIALABGABEN ANGEREIFTER UND NICHT GENOSSENER URLAUB -NICHT LEITENDES  PERSONAL DES SANITÄTSSTELLENPLANS - UNBEFRISTET</t>
  </si>
  <si>
    <t>ONERI SOCIALI FERIE MATURATE NON GODUTE - PERSONALE COMPARTO RUOLO SANITARIO - TEMPO DETERMINATO</t>
  </si>
  <si>
    <t>SOZIALABGABEN ANGEREIFTER UND NICHT GENOSSENER URLAUB -NICHT LEITENDES  PERSONAL DES SANITÄTSSTELLENPLANS - BEFRISTET</t>
  </si>
  <si>
    <t>ACCANTONAMENTI E ONERI DIFFERITI - PERSONALE RUOLO SANITARIO</t>
  </si>
  <si>
    <t>RÜCKSTELLUNGEN UND AUFGESCHOBENE ZAHLUNGEN AN DAS PERSONAL DES SANITÄTSSTELLENPLANS</t>
  </si>
  <si>
    <t>ZU LIQUIDIERENDE   PRODUKTIVITÄTSSTEIGERUNGSPRÄMIEN  - LEITENDES ÄRZTLICHES PERSONAL DES SANITÄTSSTELLENPLANS - UNBEFRISTET</t>
  </si>
  <si>
    <t>ZU LIQUIDIERENDE   PRODUKTIVITÄTSSTEIGERUNGSPRÄMIEN  - LEITENDES ÄRZTLICHES PERSONAL DES SANITÄTSSTELLENPLANS - BEFRISTET</t>
  </si>
  <si>
    <t>ZU LIQUIDIERENDE   PRODUKTIVITÄTSSTEIGERUNGSPRÄMIEN - LEITENDES NICHT ÄRZTLICHES PERSONAL DES SANITÄTSSTELLENPLANS - UNBEFRISTET</t>
  </si>
  <si>
    <t>ZU LIQUIDIERENDE   PRODUKTIVITÄTSSTEIGERUNGSPRÄMIEN - LEITENDES NICHT ÄRZTLICHES PERSONAL DES SANITÄTSSTELLENPLANS - BEFRISTET</t>
  </si>
  <si>
    <t>ZU LIQUIDIERENDE    PRODUKTIVITÄTSSTEIGERUNGSPRÄMIEN -NICHT LEITENDES  PERSONAL DES SANITÄTSSTELLENPLANS - UNBEFRISTET</t>
  </si>
  <si>
    <t>ZU LIQUIDIERENDE PRODUKTIVITÄTSSTEIGERUNGSPRÄMIEN -NICHT LEITENDES  PERSONAL  DES SANITÄTSSTELLENPLANS - BEFRISTET</t>
  </si>
  <si>
    <t>COMPETENZE ACCESSORIE DA LIQUIDARE - PERSONALE DIRIGENTE MEDICO RUOLO SANITARIO - TEMPO INDETERMINATO</t>
  </si>
  <si>
    <t>ZU LIQUIDIERENDE   ZUSÄTZLICHE BEZÜGE - LEITENDES ÄRZTLICHES PERSONAL DES SANITÄTSSTELLENPLANS - UNBEFRISTET</t>
  </si>
  <si>
    <t>COMPETENZE ACCESSORIE DA LIQUIDARE - PERSONALE DIRIGENTE MEDICO  RUOLO SANITARIO - TEMPO DETERMINATO</t>
  </si>
  <si>
    <t>ZU LIQUIDIERENDE  ZUSÄTZLICHE BEZÜGE - LEITENDES ÄRZTLICHES PERSONAL  DES SANITÄTSSTELLENPLANS - BEFRISTET</t>
  </si>
  <si>
    <t>COMPETENZE ACCESSORIE DA LIQUIDARE - PERSONALE DIRIGENTE NON MEDICO RUOLO SANITARIO - TEMPO INDETERMINATO</t>
  </si>
  <si>
    <t>ZU LIQUIDIERENDE   ZUSÄTZLICHE BEZÜGE - LEITENDES NICHT ÄRZTLICHES PERSONAL DES SANITÄTSSTELLENPLANS - UNBEFRISTET</t>
  </si>
  <si>
    <t>COMPETENZE ACCESSORIE DA LIQUIDARE - PERSONALE DIRIGENTE NON MEDICO RUOLO SANITARIO - TEMPO DETERMINATO</t>
  </si>
  <si>
    <t>ZU LIQUIDIERENDE  ZUSÄTZLICHE BEZÜGE - LEITENDES NICHT ÄRZTLICHES PERSONAL DES SANITÄTSSTELLENPLANS - BEFRISTET</t>
  </si>
  <si>
    <t>ZU LIQUIDIERENDE   ZUSÄTZLICHE BEZÜGE - NICHT LEITENDES  PERSONAL DES SANITÄTSSTELLENPLANS - UNBEFRISTET</t>
  </si>
  <si>
    <t>COMPETENZE ACCESSORIE DA LIQUIDARE - PERSONALE COMPARTO RUOLO SANITARIO - TEMPO DETERMINATO</t>
  </si>
  <si>
    <t>ZU LIQUIDIERENDE  ZUSÄTZLICHE BEZÜGE - NICHT LEITENDES  PERSONAL DES SANITÄTSSTELLENPLANS - BEFRISTET</t>
  </si>
  <si>
    <t>ONERI SOCIALI DA LIQUIDARE - PERSONALE DIRIGENTE MEDICO RUOLO SANITARIO - TEMPO INDETERMINATO</t>
  </si>
  <si>
    <t>ZU LIQUIDIERENDE SOZIALABGABEN - LEITENDES ÄRZTLICHES PERSONAL DES SANITÄTSSTELLENPLANS - UNBEFRISTET</t>
  </si>
  <si>
    <t>ONERI SOCIALI DA LIQUIDARE - PERSONALE DIRIGENTE MEDICO RUOLO SANITARIO - TEMPO DETERMINATO</t>
  </si>
  <si>
    <t>ZU LIQUIDIERENDE SOZIALABGABEN - LEITENDES ÄRZTLICHES PERSONAL DES SANITÄTSSTELLENPLANS - BEFRISTET</t>
  </si>
  <si>
    <t>ONERI SOCIALI DA LIQUIDARE - PERSONALE DIRIGENTE NON MEDICO RUOLO SANITARIO - TEMPO INDETERMINATO</t>
  </si>
  <si>
    <t>ZU LIQUIDIERENDE SOZIALABGABEN - LEITENDES NICHT ÄRZTLICHES PERSONAL DES SANITÄTSSTELLENPLANS - UNBEFRISTET</t>
  </si>
  <si>
    <t>ONERI SOCIALI DA LIQUIDARE - PERSONALE DIRIGENTE NON MEDICO RUOLO SANITARIO - TEMPO DETERMINATO</t>
  </si>
  <si>
    <t>ZU LIQUIDIERENDE SOZIALABGABEN - LEITENDES NICHT ÄRZTLICHES PERSONAL DES SANITÄTSSTELLENPLANS - BEFRISTET</t>
  </si>
  <si>
    <t>ONERI SOCIALI DA LIQUIDARE - PERSONALE COMPARTO RUOLO SANITARIO - TEMPO INDETERMINATO</t>
  </si>
  <si>
    <t>ZU LIQUIDIERENDE SOZIALABGABEN - NICHT LEITENDES  PERSONAL DES SANITÄTSSTELLENPLANS - UNBEFRISTET</t>
  </si>
  <si>
    <t>ONERI SOCIALI DA LIQUIDARE - PERSONALE COMPARTO RUOLO SANITARIO - TEMPO DETERMINATO</t>
  </si>
  <si>
    <t>ZU LIQUIDIERENDE SOZIALABGABEN - NICHT LEITENDES  PERSONAL DES SANITÄTSSTELLENPLANS - BEFRISTET</t>
  </si>
  <si>
    <t>ALTRI ONERI PER IL PERSONALE DA LIQUIDARE - PERSONALE DIRIGENTE MEDICO RUOLO SANITARIO - TEMPO INDETERMINATO</t>
  </si>
  <si>
    <t>ANDERE ZU LIQUIDIERENDE PERSONALAUSGABEN - LEITENDES ÄRZTLICHES PERSONAL DES SANITÄTSSTELLENPLANS - UNBEFRISTET</t>
  </si>
  <si>
    <t>ALTRI ONERI PER IL PERSONALE DA LIQUIDARE - PERSONALE DIRIGENTE MEDICO RUOLO SANITARIO - TEMPO DETERMINATO</t>
  </si>
  <si>
    <t>ANDERE ZU LIQUIDIERENDE PERSONALAUSGABEN - LEITENDES ÄRZTLICHES PERSONAL DES SANITÄTSSTELLENPLANS - BEFRISTET</t>
  </si>
  <si>
    <t>ALTRI ONERI PER IL PERSONALE DA LIQUIDARE - PERSONALE DIRIGENTE NON MEDICO RUOLO SANITARIO - TEMPO INDETERMINATO</t>
  </si>
  <si>
    <t>ANDERE ZU LIQUIDIERENDE PERSONALAUSGABEN -LEITENDES NICHT ÄRZTLICHES PERSONAL DES SANITÄTSSTELLENPLANS - UNBEFRISTET</t>
  </si>
  <si>
    <t>ALTRI ONERI PER IL PERSONALE DA LIQUIDARE - PERSONALE DIRIGENTE NON MEDICO RUOLO SANITARIO - TEMPO DETERMINATO</t>
  </si>
  <si>
    <t>ANDERE ZU LIQUIDIERENDE PERSONALAUSGABEN - LEITENDES NICHT ÄRZTLICHES PERSONAL DES SANITÄTSSTELLENPLANS - BEFRISTET</t>
  </si>
  <si>
    <t>ALTRI ONERI PER IL PERSONALE DA LIQUIDARE - PERSONALE COMPARTO RUOLO SANITARIO - TEMPO INDETERMINATO</t>
  </si>
  <si>
    <t>ANDERE ZU LIQUIDIERENDE PERSONALAUSGABEN - NICHT LEITENDES PERSONAL DES SANITÄTSSTELLENPLANS - UNBEFRISTET</t>
  </si>
  <si>
    <t>ALTRI ONERI PER IL PERSONALE DA LIQUIDARE - PERSONALE COMPARTO RUOLO SANITARIO - TEMPO DETERMINATO</t>
  </si>
  <si>
    <t>ANDERE ZU LIQUIDIERENDE PERSONALAUSGABEN - NICHT LEITENDES PERSONAL DES SANITÄTSSTELLENPLANS - BEFRISTET</t>
  </si>
  <si>
    <t>ACCANTONAMENTO AL FONDO TFR - PERSONALE DIRIGENTE MEDICO RUOLO SANITARIO - TEMPO INDETERMINATO</t>
  </si>
  <si>
    <t>ZUWEISUNG AN RÜCKSTELLUNGEN FÜR ABFERTIGUNG - LEITENDES ÄRZTLICHES PERSONAL DES SANITÄTSSTELLENPLANS - UNBEFRISTET</t>
  </si>
  <si>
    <t>ACCANTONAMENTO AL FONDO TFR - PERSONALE DIRIGENTE MEDICO RUOLO SANITARIO - TEMPO DETERMINATO</t>
  </si>
  <si>
    <t>ZUWEISUNG AN RÜCKSTELLUNGEN FÜR ABFERTIGUNG - LEITENDES ÄRZTLICHES PERSONAL DES SANITÄTSSTELLENPLANS - BEFRISTET</t>
  </si>
  <si>
    <t>ACCANTONAMENTO AL FONDO TFR - PERSONALE DIRIGENTE NON MEDICO RUOLO SANITARIO - TEMPO INDETERMINATO</t>
  </si>
  <si>
    <t>ZUWEISUNG AN RÜCKSTELLUNGEN FÜR ABFERTIGUNG - LEITENDES NICHT ÄRZTLICHES PERSONAL DES SANITÄTSSTELLENPLANS - UNBEFRISTET</t>
  </si>
  <si>
    <t>ACCANTONAMENTO AL FONDO TFR - PERSONALE DIRIGENTE NON MEDICO RUOLO SANITARIO - TEMPO DETERMINATO</t>
  </si>
  <si>
    <t>ZUWEISUNG AN RÜCKSTELLUNGEN FÜR ABFERTIGUNG - LEITENDES NICHT ÄRZTLICHES PERSONAL DES SANITÄTSSTELLENPLANS - BEFRISTET</t>
  </si>
  <si>
    <t>ACCANTONAMENTO AL FONDO TFR - PERSONALE COMPARTO RUOLO SANITARIO - TEMPO INDETERMINATO</t>
  </si>
  <si>
    <t>ZUWEISUNG AN RÜCKSTELLUNGEN FÜR ABFERTIGUNG -NICHT LEITENDES  PERSONAL DES SANITÄTSSTELLENPLANS - UNBEFRISTET</t>
  </si>
  <si>
    <t>ACCANTONAMENTO AL FONDO TFR - PERSONALE COMPARTO RUOLO SANITARIO - TEMPO DETERMINATO</t>
  </si>
  <si>
    <t>ZUWEISUNG AN RÜCKSTELLUNGEN FÜR ABFERTIGUNG -NICHT LEITENDES  PERSONAL DES SANITÄTSSTELLENPLANS - BEFRISTET</t>
  </si>
  <si>
    <t>COMPETENZE FISSE - PERSONALE DIRIGENTE RUOLO PROFESSIONALE - TEMPO INDETERMINATO</t>
  </si>
  <si>
    <t>FESTE BEZÜGE - LEITENDES PERSONAL DES FACHSTELLENPLANS - UNBEFRISTET</t>
  </si>
  <si>
    <t>Costo del personale dirigente ruolo professionale  - TEMPO indeterminato</t>
  </si>
  <si>
    <t>COMPETENZE FISSE - PERSONALE DIRIGENTE RUOLO PROFESSIONALE - TEMPO DETERMINATO</t>
  </si>
  <si>
    <t>FESTE BEZÜGE - LEITENDES PERSONAL DES FACHSTELLENPLANS - BEFRISTET</t>
  </si>
  <si>
    <t>Costo del personale dirigente ruolo professionale  - TEMPO determinato</t>
  </si>
  <si>
    <t xml:space="preserve">FERIE MATURATE NON GODUTE - PERSONALE DIRIGENTE RUOLO PROFESSIONALE - TEMPO INDETERMINATO </t>
  </si>
  <si>
    <t>ANGEREIFTER UND NICHT GENOSSENER URLAUB - LEITENDES PERSONAL DES FACHSTELLENPLANS - UNBEFRISTET</t>
  </si>
  <si>
    <t xml:space="preserve">FERIE MATURATE NON GODUTE - PERSONALE DIRIGENTE RUOLO PROFESSIONALE - TEMPO DETERMINATO </t>
  </si>
  <si>
    <t>ANGEREIFTER UND NICHT GENOSSENER URLAUB - LEITENDES PERSONAL DES FACHSTELLENPLANS - BEFRISTET</t>
  </si>
  <si>
    <t xml:space="preserve">COMPETENZE FISSE - PERSONALE COMPARTO RUOLO PROFESSIONALE - TEMPO INDETERMINATO </t>
  </si>
  <si>
    <t>FESTE BEZÜGE - NICHT LEITENDES  PERSONAL DES FACHSTELLENPLANS - UNBEFRISTET</t>
  </si>
  <si>
    <t>Costo del personale comparto ruolo professionale  - TEMPO indeterminato</t>
  </si>
  <si>
    <t xml:space="preserve">COMPETENZE FISSE - PERSONALE COMPARTO RUOLO PROFESSIONALE - TEMPO DETERMINATO </t>
  </si>
  <si>
    <t>FESTE BEZÜGE - NICHT LEITENDES  PERSONAL DES FACHSTELLENPLANS - BEFRISTET</t>
  </si>
  <si>
    <t>Costo del personale comparto ruolo professionale  - TEMPO determinato</t>
  </si>
  <si>
    <t xml:space="preserve">FERIE MATURATE NON GODUTE - PERSONALE COMPARTO RUOLO PROFESSIONALE - TEMPO INDETERMINATO </t>
  </si>
  <si>
    <t>ANGEREIFTER UND NICHT GENOSSENER URLAUB - NICHT LEITENDES PERSONAL DES FACHSTELLENPLANS - UNBEFRISTET</t>
  </si>
  <si>
    <t xml:space="preserve">FERIE MATURATE NON GODUTE - PERSONALE COMPARTO RUOLO PROFESSIONALE - TEMPO DETERMINATO </t>
  </si>
  <si>
    <t>ANGEREIFTER UND NICHT GENOSSENER URLAUB - NICHT LEITENDES PERSONAL DES FACHSTELLENPLANS - BEFRISTET</t>
  </si>
  <si>
    <t xml:space="preserve">COMPETENZE ACCESSORIE - PERSONALE DIRIGENTE RUOLO PROFESSIONALE - TEMPO INDETERMINATO </t>
  </si>
  <si>
    <t>ZUSÄTZLICHE BEZÜGE - LEITENDES PERSONAL DES FACHSTELLENPLANS - UNBEFRISTET</t>
  </si>
  <si>
    <t xml:space="preserve">COMPETENZE ACCESSORIE - PERSONALE DIRIGENTE RUOLO PROFESSIONALE - TEMPO DETERMINATO </t>
  </si>
  <si>
    <t>ZUSÄTZLICHE BEZÜGE - LEITENDES PERSONAL DES FACHSTELLENPLANS - BEFRISTET</t>
  </si>
  <si>
    <t xml:space="preserve">COMPETENZE ACCESSORIE - PERSONALE COMPARTO RUOLO PROFESSIONALE - TEMPO INDETERMINATO </t>
  </si>
  <si>
    <t>ZUSÄTZLICHE BEZÜGE - NICHT LEITENDES PERSONAL DES FACHSTELLENPLANS - UNBEFRISTET</t>
  </si>
  <si>
    <t xml:space="preserve">COMPETENZE ACCESSORIE - PERSONALE COMPARTO RUOLO PROFESSIONALE - TEMPO DETERMINATO </t>
  </si>
  <si>
    <t>ZUSÄTZLICHE BEZÜGE - NICHT LEITENDES PERSONAL DES FACHSTELLENPLANS - BEFRISTET</t>
  </si>
  <si>
    <t xml:space="preserve">INCENTIVI  - PERSONALE DIRIGENTE RUOLO PROFESSIONALE - TEMPO INDETERMINATO </t>
  </si>
  <si>
    <t>PRODUKTIVITÄTSSTEIGERUNGSPRÄMIEN - LEITENDES PERSONAL DES FACHSTELLENPLANS - UNBEFRISTET</t>
  </si>
  <si>
    <t xml:space="preserve">INCENTIVI - PERSONALE DIRIGENTE RUOLO PROFESSIONALE - TEMPO DETERMINATO </t>
  </si>
  <si>
    <t>PRODUKTIVITÄTSSTEIGERUNGSPRÄMIEN - LEITENDES PERSONAL DES FACHSTELLENPLANS - BEFRISTET</t>
  </si>
  <si>
    <t xml:space="preserve">INCENTIVI - PERSONALE COMPARTO RUOLO PROFESSIONALE - TEMPO INDETERMINATO </t>
  </si>
  <si>
    <t>PRODUKTIVITÄTSSTEIGERUNGSPRÄMIEN -NICHT LEITENDES  PERSONAL DES FACHSTELLENPLANS - UNBEFRISTET</t>
  </si>
  <si>
    <t xml:space="preserve">INCENTIVI - PERSONALE COMPARTO RUOLO PROFESSIONALE - TEMPO DETERMINATO </t>
  </si>
  <si>
    <t>PRODUKTIVITÄTSSTEIGERUNGSPRÄMIEN -NICHT LEITENDES  PERSONAL DES FACHSTELLENPLANS - BEFRISTET</t>
  </si>
  <si>
    <t xml:space="preserve">ONERI SOCIALI - PERSONALE DIRIGENTE RUOLO PROFESSIONALE - TEMPO INDETERMINATO </t>
  </si>
  <si>
    <t>SOZIALABGABEN - LEITENDES PERSONAL DES FACHSTELLENPLANS - UNBEFRISTET</t>
  </si>
  <si>
    <t xml:space="preserve">ONERI SOCIALI - PERSONALE DIRIGENTE RUOLO PROFESSIONALE - TEMPO DETERMINATO </t>
  </si>
  <si>
    <t>SOZIALABGABEN - LEITENDES PERSONAL DES FACHSTELLENPLANS - BEFRISTET</t>
  </si>
  <si>
    <t xml:space="preserve">ONERI SOCIALI - PERSONALE COMPARTO RUOLO PROFESSIONALE - TEMPO INDETERMINATO </t>
  </si>
  <si>
    <t>SOZIALABGABEN -NICHT LEITENDES  PERSONAL DES FACHSTELLENPLANS - UNBEFRISTET</t>
  </si>
  <si>
    <t xml:space="preserve">ONERI SOCIALI - PERSONALE COMPARTO RUOLO PROFESSIONALE - TEMPO DETERMINATO </t>
  </si>
  <si>
    <t>SOZIALABGABEN -NICHT LEITENDES  PERSONAL DES FACHSTELLENPLANS - BEFRISTET</t>
  </si>
  <si>
    <t xml:space="preserve">ONERI SOCIALI FERIE MATURATE NON GODUTE - PERSONALE DIRIGENTE RUOLO PROFESSIONALE - TEMPO INDETERMINATO  </t>
  </si>
  <si>
    <t>SOZIALABGABEN ANGEREIFTER UND NICHT GENOSSENER URLAUB - LEITENDES PERSONAL DES FACHSTELLENPLANS - UNBEFRISTET</t>
  </si>
  <si>
    <t xml:space="preserve">ONERI SOCIALI FERIE MATURATE NON GODUTE - PERSONALE DIRIGENTE RUOLO PROFESSIONALE - TEMPO DETERMINATO  </t>
  </si>
  <si>
    <t>SOZIALABGABEN ANGEREIFTER UND NICHT GENOSSENER URLAUB - LEITENDES PERSONAL DES FACHSTELLENPLANS - BEFRISTET</t>
  </si>
  <si>
    <t xml:space="preserve">ONERI SOCIALI FERIE MATURATE NON GODUTE - PERSONALE COMPARTO RUOLO PROFESSIONALE - TEMPO INDETERMINATO </t>
  </si>
  <si>
    <t>SOZIALABGABEN ANGEREIFTER UND NICHT GENOSSENER URLAUB -NICHT LEITENDES  PERSONAL DES FACHSTELLENPLANS - UNBEFRISTET</t>
  </si>
  <si>
    <t xml:space="preserve">ONERI SOCIALI FERIE MATURATE NON GODUTE - PERSONALE COMPARTO RUOLO PROFESSIONALE - TEMPO DETERMINATO </t>
  </si>
  <si>
    <t>SOZIALABGABEN ANGEREIFTER UND NICHT GENOSSENER URLAUB -NICHT LEITENDES  PERSONAL DES FACHSTELLENPLANS - BEFRISTET</t>
  </si>
  <si>
    <t>ACCANTONAMENTI E ONERI DIFFERITI - PERSONALE RUOLO PROFESSIONALE</t>
  </si>
  <si>
    <t>RÜCKSTELLUNGEN UND AUFGESCHOBENE ZAHLUNGEN AN DAS PERSONAL DES FACHSTELLENPLANS</t>
  </si>
  <si>
    <t xml:space="preserve">INCENTIVI DA LIQUIDARE - PERSONALE DIRIGENTE RUOLO PROFESSIONALE - TEMPO INDETERMINATO </t>
  </si>
  <si>
    <t>ZU LIQUIDIERENDE   PRODUKTIVITÄTSSTEIGERUNGSPRÄMIEN - LEITENDES PERSONAL DES FACHSTELLENPLANS - UNBEFRISTET</t>
  </si>
  <si>
    <t xml:space="preserve">INCENTIVI DA LIQUIDARE - PERSONALE DIRIGENTE RUOLO PROFESSIONALE - TEMPO DETERMINATO </t>
  </si>
  <si>
    <t>ZU LIQUIDIERENDE   PRODUKTIVITÄTSSTEIGERUNGSPRÄMIEN - LEITENDES PERSONAL  DES FACHSTELLENPLANS - BEFRISTET</t>
  </si>
  <si>
    <t xml:space="preserve">INCENTIVI DA LIQUIDARE - PERSONALE COMPARTO RUOLO PROFESSIONALE - TEMPO INDETERMINATO </t>
  </si>
  <si>
    <t>ZU LIQUIDIERENDE   PRODUKTIVITÄTSSTEIGERUNGSPRÄMIEN -NICHT LEITENDES  PERSONAL DES FACHSTELLENPLANS - UNBEFRISTET</t>
  </si>
  <si>
    <t xml:space="preserve">INCENTIVI DA LIQUIDARE - PERSONALE COMPARTO RUOLO PROFESSIONALE - TEMPO DETERMINATO </t>
  </si>
  <si>
    <t>ZU LIQUIDIERENDE   PRODUKTIVITÄTSSTEIGERUNGSPRÄMIEN -NICHT LEITENDES  PERSONAL  DES FACHSTELLENPLANS - BEFRISTET</t>
  </si>
  <si>
    <t xml:space="preserve">COMPETENZE ACCESSORIE DA LIQUIDARE - PERSONALE DIRIGENTE RUOLO PROFESSIONALE - TEMPO INDETERMINATO </t>
  </si>
  <si>
    <t>ZU LIQUIDIERENDE  ZUSÄTZLICHE BEZÜGE - LEITENDES PERSONAL  DES FACHSTELLENPLANS - UNBEFRISTET</t>
  </si>
  <si>
    <t xml:space="preserve">COMPETENZE ACCESSORIE DA LIQUIDARE - PERSONALE DIRIGENTE RUOLO PROFESSIONALE - TEMPO DETERMINATO </t>
  </si>
  <si>
    <t>ZU LIQUIDIERENDE ZUSÄTZLICHE BEZÜGE - LEITENDES PERSONAL  DES FACHSTELLENPLANS - BEFRISTET</t>
  </si>
  <si>
    <t xml:space="preserve">COMPETENZE ACCESSORIE DA LIQUIDARE - PERSONALE COMPARTO RUOLO PROFESSIONALE - TEMPO INDETERMINATO </t>
  </si>
  <si>
    <t>ZU LIQUIDIERENDE ZUSÄTZLICHE BEZÜGE -NICHT LEITENDES  PERSONAL  DES FACHSTELLENPLANS - UNBEFRISTET</t>
  </si>
  <si>
    <t xml:space="preserve">COMPETENZE ACCESSORIE DA LIQUIDARE - PERSONALE COMPARTO RUOLO PROFESSIONALE - TEMPO DETERMINATO </t>
  </si>
  <si>
    <t>ZU LIQUIDIERENDE ZUSÄTZLICHE BEZÜGE -NICHT LEITENDES  PERSONAL DES FACHSTELLENPLANS - BEFRISTET</t>
  </si>
  <si>
    <t xml:space="preserve">ONERI SOCIALI DA LIQUIDARE - PERSONALE DIRIGENTE RUOLO PROFESSIONALE - TEMPO INDETERMINATO </t>
  </si>
  <si>
    <t>ZU LIQUIDIERENDE SOZIALABGABEN - LEITENDES PERSONAL  DES FACHSTELLENPLANS - UNBEFRISTET</t>
  </si>
  <si>
    <t xml:space="preserve">ONERI SOCIALI DA LIQUIDARE - PERSONALE DIRIGENTE RUOLO PROFESSIONALE - TEMPO DETERMINATO </t>
  </si>
  <si>
    <t>ZU LIQUIDIERENDE SOZIALABGABEN - LEITENDES PERSONAL  DES FACHSTELLENPLANS - BEFRISTET</t>
  </si>
  <si>
    <t xml:space="preserve">ONERI SOCIALI DA LIQUIDARE - PERSONALE COMPARTO RUOLO PROFESSIONALE - TEMPO INDETERMINATO </t>
  </si>
  <si>
    <t>ZU LIQUIDIERENDE SOZIALABGABEN -NICHT LEITENDES  PERSONAL  DES FACHSTELLENPLANS - UNBEFRISTET</t>
  </si>
  <si>
    <t xml:space="preserve">ONERI SOCIALI DA LIQUIDARE - PERSONALE COMPARTO RUOLO PROFESSIONALE - TEMPO DETERMINATO </t>
  </si>
  <si>
    <t>ZU LIQUIDIERENDE SOZIALABGABEN -NICHT LEITENDES  PERSONAL  DES FACHSTELLENPLANS - BEFRISTET</t>
  </si>
  <si>
    <t xml:space="preserve">ALTRI ONERI PER IL PERSONALE DA LIQUIDARE - PERSONALE DIRIGENTE RUOLO PROFESSIONALE - TEMPO INDETERMINATO </t>
  </si>
  <si>
    <t>ANDERE ZU LIQUIDIERENDE PERSONALAUSGABEN - LEITENDES PERSONAL DES FACHSTELLENPLANS - UNBEFRISTET</t>
  </si>
  <si>
    <t xml:space="preserve">ALTRI ONERI PER IL PERSONALE DA LIQUIDARE - PERSONALE DIRIGENTE RUOLO PROFESSIONALE - TEMPO DETERMINATO </t>
  </si>
  <si>
    <t xml:space="preserve"> ANDERE ZU LIQUIDIERENDE PERSONALAUSGABEN - LEITENDES PERSONAL DES FACHSTELLENPLANS - BEFRISTET</t>
  </si>
  <si>
    <t xml:space="preserve">ALTRI ONERI PER IL PERSONALE DA LIQUIDARE - PERSONALE COMPARTO RUOLO PROFESSIONALE - TEMPO INDETERMINATO </t>
  </si>
  <si>
    <t>ANDERE ZU LIQUIDIERENDE PERSONALAUSGABEN - NICHT LEITENDES PERSONAL DES FACHSTELLENPLANS - UNBEFRISTET</t>
  </si>
  <si>
    <t xml:space="preserve">ALTRI ONERI PER IL PERSONALE DA LIQUIDARE - PERSONALE COMPARTO RUOLO PROFESSIONALE - TEMPO DETERMINATO </t>
  </si>
  <si>
    <t>ANDERE ZU LIQUIDIERENDE PERSONALAUSGABEN - NICHT LEITENDES PERSONAL DES FACHSTELLENPLANS - BEFRISTET</t>
  </si>
  <si>
    <t xml:space="preserve">ACCANTONAMENTO AL FONDO TFR - PERSONALE DIRIGENTE RUOLO PROFESSIONALE - TEMPO INDETERMINATO </t>
  </si>
  <si>
    <t>ZUWEISUNG AN RÜCKSTELLUNGEN FÜR ABFERTIGUNG - LEITENDES PERSONAL DES FACHSTELLENPLANS - UNBEFRISTET</t>
  </si>
  <si>
    <t xml:space="preserve">ACCANTONAMENTO AL FONDO TFR - PERSONALE DIRIGENTE RUOLO PROFESSIONALE - TEMPO DETERMINATO </t>
  </si>
  <si>
    <t>ZUWEISUNG AN RÜCKSTELLUNGEN FÜR ABFERTIGUNG - LEITENDES PERSONAL DES FACHSTELLENPLANS - BEFRISTET</t>
  </si>
  <si>
    <t xml:space="preserve">ACCANTONAMENTO AL FONDO TFR - PERSONALE COMPARTO RUOLO PROFESSIONALE - TEMPO INDETERMINATO </t>
  </si>
  <si>
    <t>ZUWEISUNG AN RÜCKSTELLUNGEN FÜR ABFERTIGUNG -NICHT LEITENDES  PERSONAL DES FACHSTELLENPLANS - UNBEFRISTET</t>
  </si>
  <si>
    <t xml:space="preserve">ACCANTONAMENTO AL FONDO TFR - PERSONALE COMPARTO RUOLO PROFESSIONALE - TEMPO DETERMINATO </t>
  </si>
  <si>
    <t>ZUWEISUNG AN RÜCKSTELLUNGEN FÜR ABFERTIGUNG -NICHT LEITENDES  PERSONAL DES FACHSTELLENPLANS - BEFRISTET</t>
  </si>
  <si>
    <t>COMPETENZE FISSE - PERSONALE DIRIGENTE RUOLO TECNICO - TEMPO INDETERMINATO</t>
  </si>
  <si>
    <t>FESTE BEZÜGE - LEITENDES PERSONAL DES TECHNISCHEN STELLENPLANS - UNBEFRISTET</t>
  </si>
  <si>
    <t>Costo del personale dirigente ruolo tecnico  - TEMPO indeterminato</t>
  </si>
  <si>
    <t>COMPETENZE FISSE - PERSONALE DIRIGENTE RUOLO TECNICO - TEMPO DETERMINATO</t>
  </si>
  <si>
    <t>FESTE BEZÜGE - LEITENDES PERSONAL DES TECHNISCHEN STELLENPLANS - BEFRISTET</t>
  </si>
  <si>
    <t>Costo del personale dirigente ruolo tecnico  - TEMPO determinato</t>
  </si>
  <si>
    <t>FERIE MATURATE NON GODUTE - PERSONALE DIRIGENTE RUOLO TECNICO - TEMPO INDETERMINATO</t>
  </si>
  <si>
    <t>ANGEREIFTER UND NICHT GENOSSENER URLAUB - LEITENDES PERSONAL DES TECHNISCHEN STELLENPLANS - UNBEFRISTET</t>
  </si>
  <si>
    <t>FERIE MATURATE NON GODUTE - PERSONALE DIRIGENTE RUOLO TECNICO - TEMPO DETERMINATO</t>
  </si>
  <si>
    <t>ANGEREIFTER UND NICHT GENOSSENER URLAUB - LEITENDES PERSONAL DES TECHNISCHEN STELLENPLANS - BEFRISTET</t>
  </si>
  <si>
    <t>COMPETENZE FISSE - PERSONALE COMPARTO RUOLO TECNICO - TEMPO INDETERMINATO</t>
  </si>
  <si>
    <t>FESTE BEZÜGE -NICHT LEITENDES  PERSONAL DES TECHNISCHEN STELLENPLANS - UNBEFRISTET</t>
  </si>
  <si>
    <t>Costo del personale comparto ruolo tecnico  - TEMPO indeterminato</t>
  </si>
  <si>
    <t>COMPETENZE FISSE - PERSONALE COMPARTO RUOLO TECNICO - TEMPO DETERMINATO</t>
  </si>
  <si>
    <t>FESTE BEZÜGE -NICHT LEITENDES  PERSONAL DES TECHNISCHEN STELLENPLANS - BEFRISTET</t>
  </si>
  <si>
    <t>Costo del personale comparto ruolo tecnico  - TEMPO determinato</t>
  </si>
  <si>
    <t>FERIE MATURATE NON GODUTE - PERSONALE COMPARTO RUOLO TECNICO - TEMPO INDETERMINATO</t>
  </si>
  <si>
    <t>ANGEREIFTER UND NICHT GENOSSENER URLAUB -NICHT LEITENDES  PERSONAL DES TECHNISCHEN STELLENPLANS - UNBEFRISTET</t>
  </si>
  <si>
    <t>FERIE MATURATE NON GODUTE - PERSONALE COMPARTO RUOLO TECNICO - TEMPO DETERMINATO</t>
  </si>
  <si>
    <t>ANGEREIFTER UND NICHT GENOSSENER URLAUB -NICHT LEITENDES  PERSONAL DES TECHNISCHEN STELLENPLANS - BEFRISTET</t>
  </si>
  <si>
    <t>COMPETENZE ACCESSORIE - PERSONALE DIRIGENTE RUOLO TECNICO - TEMPO INDETERMINATO</t>
  </si>
  <si>
    <t>ZUSÄTZLICHE BEZÜGE - LEITENDES PERSONAL DES TECHNISCHEN STELLENPLANS - UNBEFRISTET</t>
  </si>
  <si>
    <t>COMPETENZE ACCESSORIE - PERSONALE DIRIGENTE RUOLO TECNICO - TEMPO DETERMINATO</t>
  </si>
  <si>
    <t>ZUSÄTZLICHE BEZÜGE - LEITENDES PERSONAL DES TECHNISCHEN STELLENPLANS - BEFRISTET</t>
  </si>
  <si>
    <t>COMPETENZE ACCESSORIE - PERSONALE COMPARTO RUOLO TECNICO - TEMPO INDETERMINATO</t>
  </si>
  <si>
    <t>ZUSÄTZLICHE BEZÜGE -NICHT LEITENDES  PERSONAL DES TECHNISCHEN STELLENPLANS - UNBEFRISTET</t>
  </si>
  <si>
    <t>COMPETENZE ACCESSORIE - PERSONALE COMPARTO RUOLO TECNICO - TEMPO DETERMINATO</t>
  </si>
  <si>
    <t>ZUSÄTZLICHE BEZÜGE -NICHT LEITENDES  PERSONAL DES TECHNISCHEN STELLENPLANS - BEFRISTET</t>
  </si>
  <si>
    <t>INCENTIVI - PERSONALE DIRIGENTE RUOLO TECNICO - TEMPO INDETERMINATO</t>
  </si>
  <si>
    <t>PRODUKTIVITÄTSSTEIGERUNGSPRÄMIEN - LEITENDES PERSONAL DES TECHNISCHEN STELLENPLANS - UNBEFRISTET</t>
  </si>
  <si>
    <t>INCENTIVI - PERSONALE DIRIGENTE RUOLO TECNICO - TEMPO DETERMINATO</t>
  </si>
  <si>
    <t>PRODUKTIVITÄTSSTEIGERUNGSPRÄMIEN - LEITENDES PERSONAL DES TECHNISCHEN STELLENPLANS - BEFRISTET</t>
  </si>
  <si>
    <t>INCENTIVI - PERSONALE COMPARTO RUOLO TECNICO - TEMPO INDETERMINATO</t>
  </si>
  <si>
    <t>PRODUKTIVITÄTSSTEIGERUNGSPRÄMIEN -NICHT LEITENDES  PERSONAL DES TECHNISCHEN STELLENPLANS - UNBEFRISTET</t>
  </si>
  <si>
    <t>INCENTIVI - PERSONALE COMPARTO RUOLO TECNICO - TEMPO DETERMINATO</t>
  </si>
  <si>
    <t>PRODUKTIVITÄTSSTEIGERUNGSPRÄMIEN -NICHT LEITENDES  PERSONAL DES TECHNISCHEN STELLENPLANS - BEFRISTET</t>
  </si>
  <si>
    <t>ONERI SOCIALI - PERSONALE DIRIGENTE RUOLO TECNICO - TEMPO INDETERMINATO</t>
  </si>
  <si>
    <t>SOZIALABGABEN - LEITENDES PERSONAL DES TECHNISCHEN STELLENPLANS - UNBEFRISTET</t>
  </si>
  <si>
    <t>ONERI SOCIALI - PERSONALE DIRIGENTE RUOLO TECNICO - TEMPO DETERMINATO</t>
  </si>
  <si>
    <t>SOZIALABGABEN - LEITENDES PERSONAL DES TECHNISCHEN STELLENPLANS - BEFRISTET</t>
  </si>
  <si>
    <t>ONERI SOCIALI - PERSONALE COMPARTO RUOLO TECNICO - TEMPO INDETERMINATO</t>
  </si>
  <si>
    <t>SOZIALABGABEN -NICHT LEITENDES  PERSONAL DES TECHNISCHEN STELLENPLANS - UNBEFRISTET</t>
  </si>
  <si>
    <t>ONERI SOCIALI - PERSONALE COMPARTO RUOLO TECNICO - TEMPO DETERMINATO</t>
  </si>
  <si>
    <t>SOZIALABGABEN -NICHT LEITENDES  PERSONAL DES TECHNISCHEN STELLENPLANS - BEFRISTET</t>
  </si>
  <si>
    <t xml:space="preserve">ONERI SOCIALI FERIE MATURATE NON GODUTE - PERSONALE DIRIGENTE RUOLO TECNICO - TEMPO INDETERMINATO </t>
  </si>
  <si>
    <t>SOZIALABGABEN ANGEREIFTER UND NICHT GENOSSENER URLAUB - LEITENDES PERSONAL DES TECHNISCHEN STELLENPLANS - UNBEFRISTET</t>
  </si>
  <si>
    <t>ONERI SOCIALI FERIE MATURATE NON GODUTE - PERSONALE DIRIGENTE RUOLO TECNICO - TEMPO DETERMINATO</t>
  </si>
  <si>
    <t>SOZIALABGABEN ANGEREIFTER UND NICHT GENOSSENER URLAUB - LEITENDES PERSONAL DES TECHNISCHEN STELLENPLANS - BEFRISTET</t>
  </si>
  <si>
    <t>ONERI SOCIALI FERIE MATURATE NON GODUTE - PERSONALE COMPARTO RUOLO TECNICO - TEMPO INDETERMINATO</t>
  </si>
  <si>
    <t>SOZIALABGABEN ANGEREIFTER UND NICHT GENOSSENER URLAUB -NICHT LEITENDES  PERSONAL DES TECHNISCHEN STELLENPLANS - UNBEFRISTET</t>
  </si>
  <si>
    <t>ONERI SOCIALI FERIE MATURATE NON GODUTE - PERSONALE COMPARTO RUOLO TECNICO - TEMPO DETERMINATO</t>
  </si>
  <si>
    <t>SOZIALABGABEN ANGEREIFTER UND NICHT GENOSSENER URLAUB -NICHT LEITENDES  PERSONAL DES TECHNISCHEN STELLENPLANS - BEFRISTET</t>
  </si>
  <si>
    <t>ACCANTONAMENTI E ONERI DIFFERITI - PERSONALE RUOLO TECNICO</t>
  </si>
  <si>
    <t>RÜCKSTELLUNGEN UND AUFGESCHOBENE ZAHLUNGEN AN DAS PERSONAL DES TECHNISCHEN STELLENPLANS</t>
  </si>
  <si>
    <t>INCENTIVI DA LIQUIDARE - PERSONALE DIRIGENTE RUOLO TECNICO - TEMPO INDETERMINATO</t>
  </si>
  <si>
    <t>ZU LIQUIDIERENDE   PRODUKTIVITÄTSSTEIGERUNGSPRÄMIEN - LEITENDES PERSONAL DES TECHNISCHEN STELLENPLANS - UNBEFRISTET</t>
  </si>
  <si>
    <t>INCENTIVI DA LIQUIDARE - PERSONALE DIRIGENTE  RUOLO TECNICO - TEMPO DETERMINATO</t>
  </si>
  <si>
    <t>ZU LIQUIDIERENDE   PRODUKTIVITÄTSSTEIGERUNGSPRÄMIEN - LEITENDES PERSONAL DES TECHNISCHEN STELLENPLANS - BEFRISTET</t>
  </si>
  <si>
    <t>INCENTIVI DA LIQUIDARE - PERSONALE COMPARTO  RUOLO TECNICO - TEMPO INDETERMINATO</t>
  </si>
  <si>
    <t>ZU LIQUIDIERENDE   PRODUKTIVITÄTSSTEIGERUNGSPRÄMIEN -NICHT LEITENDES   PERSONAL DES TECHNISCHEN STELLENPLANS - UNBEFRISTET</t>
  </si>
  <si>
    <t>INCENTIVI DA LIQUIDARE - PERSONALE COMPARTO  RUOLO TECNICO - TEMPO DETERMINATO</t>
  </si>
  <si>
    <t>ZU LIQUIDIERENDE    PRODUKTIVITÄTSSTEIGERUNGSPRÄMIEN -NICHT LEITENDES   PERSONAL DES TECHNISCHEN STELLENPLANS - BEFRISTET</t>
  </si>
  <si>
    <t>COMPETENZE ACCESSORIE DA LIQUIDARE - PERSONALE DIRIGENTE  RUOLO TECNICO - TEMPO INDETERMINATO</t>
  </si>
  <si>
    <t>ZU LIQUIDIERENDE ZUSÄTZLICHE BEZÜGE - LEITENDES PERSONAL DES TECHNISCHEN STELLENPLANS - UNBEFRISTET</t>
  </si>
  <si>
    <t>COMPETENZE ACCESSORIE DA LIQUIDARE- PERSONALE DIRIGENTE  RUOLO TECNICO - TEMPO DETERMINATO</t>
  </si>
  <si>
    <t>ZU LIQUIDIERENDE ZUSÄTZLICHE BEZÜGE - LEITENDES PERSONAL DES TECHNISCHEN STELLENPLANS - BEFRISTET</t>
  </si>
  <si>
    <t>COMPETENZE ACCESSORIE DA LIQUIDARE - PERSONALE COMPARTO  RUOLO TECNICO - TEMPO INDETERMINATO</t>
  </si>
  <si>
    <t>ZU LIQUIDIERENDE  ZUSÄTZLICHE BEZÜGE -NICHT LEITENDES  PERSONAL DES TECHNISCHEN STELLENPLANS - UNBEFRISTET</t>
  </si>
  <si>
    <t>COMPETENZE ACCESSORIE DA LIQUIDARE - PERSONALE COMPARTO  RUOLO TECNICO - TEMPO DETERMINATO</t>
  </si>
  <si>
    <t>ZU LIQUIDIERENDE ZUSÄTZLICHE BEZÜGE -NICHT LEITENDES  PERSONAL DES TECHNISCHEN STELLENPLANS - BEFRISTET</t>
  </si>
  <si>
    <t>ONERI SOCIALI DA LIQUIDARE - PERSONALE DIRIGENTE  RUOLO TECNICO - TEMPO INDETERMINATO</t>
  </si>
  <si>
    <t>ZU LIQUIDIERENDE SOZIALABGABEN - LEITENDES PERSONAL DES TECHNISCHEN STELLENPLANS - UNBEFRISTET</t>
  </si>
  <si>
    <t>ONERI SOCIALI DA LIQUIDARE - PERSONALE DIRIGENTE  RUOLO TECNICO - TEMPO DETERMINATO</t>
  </si>
  <si>
    <t>ZU LIQUIDIERENDE SOZIALABGABEN - LEITENDES PERSONAL DES TECHNISCHEN STELLENPLANS - BEFRISTET</t>
  </si>
  <si>
    <t>ONERI SOCIALI DA LIQUIDARE - PERSONALE COMPARTO  RUOLO TECNICO - TEMPO INDETERMINATO</t>
  </si>
  <si>
    <t>ZU LIQUIDIERENDE SOZIALABGABEN -NICHT LEITENDES  PERSONAL DES TECHNISCHEN STELLENPLANS - UNBEFRISTET</t>
  </si>
  <si>
    <t>ONERI SOCIALI DA LIQUIDARE - PERSONALE COMPARTO RUOLO TECNICO - TEMPO DETERMINATO</t>
  </si>
  <si>
    <t>ZU LIQUIDIERENDE SOZIALABGABEN -NICHT LEITENDES  PERSONAL DES TECHNISCHEN STELLENPLANS - BEFRISTET</t>
  </si>
  <si>
    <t>ALTRI ONERI PER IL PERSONALE DA LIQUIDARE - PERSONALE DIRIGENTE RUOLO TECNICO - TEMPO INDETERMINATO</t>
  </si>
  <si>
    <t>ANDERE ZU LIQUIDIERENDE PERSONALAUSGABEN - LEITENDES PERSONAL DES TECHNISCHEN STELLENPLANS - UNBEFRISTET</t>
  </si>
  <si>
    <t>ALTRI ONERI PER IL PERSONALE DA LIQUIDARE - PERSONALE DIRIGENTE RUOLO TECNICO - TEMPO DETERMINATO</t>
  </si>
  <si>
    <t>ANDERE ZU LIQUIDIERENDE PERSONALAUSGABEN - LEITENDES PERSONAL DES TECHNISCHEN STELLENPLANS - BEFRISTET</t>
  </si>
  <si>
    <t>ANDERE ZU LIQUIDIERENDE PERSONALAUSGABEN - NICHT LEITENDES PERSONAL DES TECHNISCHEN STELLENPLANS - UNBEFRISTET</t>
  </si>
  <si>
    <t>ALTRI ONERI PER IL PERSONALE DA LIQUIDARE - PERSONALE COMPARTO RUOLO TECNICO - TEMPO DETERMINATO</t>
  </si>
  <si>
    <t>ANDERE ZU LIQUIDIERENDE PERSONALAUSGABEN - NICHT LEITENDES PERSONAL DES TECHNISCHEN STELLENPLANS - BEFRISTET</t>
  </si>
  <si>
    <t>ACCANTONAMENTO AL FONDO TFR - PERSONALE DIRIGENTE RUOLO TECNICO - TEMPO INDETERMINATO</t>
  </si>
  <si>
    <t>ZUWEISUNG AN RÜCKSTELLUNGEN FÜR ABFERTIGUNG - LEITENDES PERSONAL DES TECHNISCHEN STELLENPLANS - UNBEFRISTET</t>
  </si>
  <si>
    <t>ACCANTONAMENTO AL FONDO TFR - PERSONALE DIRIGENTE RUOLO TECNICO - TEMPO DETERMINATO</t>
  </si>
  <si>
    <t>ZUWEISUNG AN RÜCKSTELLUNGEN FÜR ABFERTIGUNG - LEITENDES PERSONAL DES TECHNISCHEN STELLENPLANS - BEFRISTET</t>
  </si>
  <si>
    <t>ACCANTONAMENTO AL FONDO TFR - PERSONALE COMPARTO RUOLO TECNICO - TEMPO INDETERMINATO</t>
  </si>
  <si>
    <t>ZUWEISUNG AN RÜCKSTELLUNGEN FÜR ABFERTIGUNG -NICHT LEITENDES  PERSONAL DES TECHNISCHEN STELLENPLANS - UNBEFRISTET</t>
  </si>
  <si>
    <t>ACCANTONAMENTO AL FONDO TFR - PERSONALE COMPARTO RUOLO TECNICO - TEMPO DETERMINATO</t>
  </si>
  <si>
    <t>ZUWEISUNG AN RÜCKSTELLUNGEN FÜR ABFERTIGUNG -NICHT LEITENDES  PERSONAL DES TECHNISCHEN STELLENPLANS - BEFRISTET</t>
  </si>
  <si>
    <t>COMPETENZE FISSE - PERSONALE DIRIGENTE RUOLO AMMINISTRATIVO - TEMPO INDETERMINATO</t>
  </si>
  <si>
    <t>FESTE BEZÜGE - LEITENDES PERSONAL DES VERWALTUNGSSTELLENPLANS - UNBEFRISTET</t>
  </si>
  <si>
    <t>Costo del personale dirigente ruolo amministrativo  - TEMPO indeterminato</t>
  </si>
  <si>
    <t>COMPETENZE FISSE - PERSONALE DIRIGENTE RUOLO AMMINISTRATIVO - TEMPO DETERMINATO</t>
  </si>
  <si>
    <t>FESTE BEZÜGE - LEITENDES PERSONAL DES VERWALTUNGSSTELLENPLANS - BEFRISTET</t>
  </si>
  <si>
    <t>Costo del personale dirigente ruolo amministrativo  - TEMPO determinato</t>
  </si>
  <si>
    <t>FERIE MATURATE NON GODUTE - PERSONALE DIRIGENTE RUOLO AMMINISTRATIVO - TEMPO INDETERMINATO</t>
  </si>
  <si>
    <t>ANGEREIFTER UND NICHT GENOSSENER URLAUB - LEITENDES PERSONAL DES VERWALTUNGSSTELLENPLANS - UNBEFRISTET</t>
  </si>
  <si>
    <t>FERIE MATURATE NON GODUTE - PERSONALE DIRIGENTE RUOLO AMMINISTRATIVO - TEMPO DETERMINATO</t>
  </si>
  <si>
    <t>ANGEREIFTER UND NICHT GENOSSENER URLAUB - LEITENDES PERSONAL DES VERWALTUNGSSTELLENPLANS - BEFRISTET</t>
  </si>
  <si>
    <t>COMPETENZE FISSE - PERSONALE COMPARTO RUOLO AMMINISTRATIVO - TEMPO INDETERMINATO</t>
  </si>
  <si>
    <t>FESTE BEZÜGE -NICHT LEITENDES  PERSONAL DES VERWALTUNGSSTELLENPLANS - UNBEFRISTET</t>
  </si>
  <si>
    <t>Costo del personale comparto ruolo amministrativo  - TEMPO indeterminato</t>
  </si>
  <si>
    <t>COMPETENZE FISSE - PERSONALE COMPARTO RUOLO AMMINISTRATIVO - TEMPO DETERMINATO</t>
  </si>
  <si>
    <t>FESTE BEZÜGE -NICHT LEITENDES  PERSONAL DES VERWALTUNGSSTELLENPLANS - BEFRISTET</t>
  </si>
  <si>
    <t>Costo del personale comparto ruolo amministrativo  - TEMPO determinato</t>
  </si>
  <si>
    <t>FERIE MATURATE NON GODUTE - PERSONALE COMPARTO RUOLO AMMINISTRATIVO - TEMPO INDETERMINATO</t>
  </si>
  <si>
    <t>ANGEREIFTER UND NICHT GENOSSENER URLAUB -NICHT LEITENDES  PERSONAL DES VERWALTUNGSSTELLENPLANS - UNBEFRISTET</t>
  </si>
  <si>
    <t>FERIE MATURATE NON GODUTE - PERSONALE COMPARTO RUOLO AMMINISTRATIVO - TEMPO DETERMINATO</t>
  </si>
  <si>
    <t>ANGEREIFTER UND NICHT GENOSSENER URLAUB -NICHT LEITENDES  PERSONAL DES VERWALTUNGSSTELLENPLANS - BEFRISTET</t>
  </si>
  <si>
    <t>COMPETENZE ACCESSORIE - PERSONALE DIRIGENTE RUOLO AMMINISTRATIVO - TEMPO INDETERMINATO</t>
  </si>
  <si>
    <t>ZUSÄTZLICHE BEZÜGE - LEITENDES PERSONAL DES VERWALTUNGSSTELLENPLANS - UNBEFRISTET</t>
  </si>
  <si>
    <t xml:space="preserve">COMPETENZE ACCESSORIE - PERSONALE DIRIGENTE RUOLO AMMINISTRATIVO - TEMPO DETERMINATO </t>
  </si>
  <si>
    <t>ZUSÄTZLICHE BEZÜGE - LEITENDES PERSONAL DES VERWALTUNGSSTELLENPLANS - BEFRISTET</t>
  </si>
  <si>
    <t>COMPETENZE ACCESSORIE - PERSONALE COMPARTO RUOLO AMMINISTRATIVO - TEMPO INDETERMINATO</t>
  </si>
  <si>
    <t>ZUSÄTZLICHE BEZÜGE -NICHT LEITENDES  PERSONAL DES VERWALTUNGSSTELLENPLANS - UNBEFRISTET</t>
  </si>
  <si>
    <t>COMPETENZE ACCESSORIE - PERSONALE COMPARTO RUOLO AMMINISTRATIVO - TEMPO DETERMINATO</t>
  </si>
  <si>
    <t>ZUSÄTZLICHE BEZÜGE -NICHT LEITENDES  PERSONAL DES VERWALTUNGSSTELLENPLANS - BEFRISTET</t>
  </si>
  <si>
    <t xml:space="preserve">INCENTIVI - PERSONALE DIRIGENTE RUOLO AMMINISTRATIVO - TEMPO INDETERMINATO </t>
  </si>
  <si>
    <t>PRODUKTIVITÄTSSTEIGERUNGSPRÄMIEN - LEITENDES PERSONAL DES VERWALTUNGSSTELLENPLANS - UNBEFRISTET</t>
  </si>
  <si>
    <t xml:space="preserve">INCENTIVI - PERSONALE DIRIGENTE RUOLO AMMINISTRATIVO - TEMPO DETERMINATO </t>
  </si>
  <si>
    <t>PRODUKTIVITÄTSSTEIGERUNGSPRÄMIEN - LEITENDES PERSONAL DES VERWALTUNGSSTELLENPLANS - BEFRISTET</t>
  </si>
  <si>
    <t>INCENTIVI - PERSONALE COMPARTO RUOLO AMMINISTRATIVO - TEMPO INDETERMINATO</t>
  </si>
  <si>
    <t>PRODUKTIVITÄTSSTEIGERUNGSPRÄMIEN -NICHT LEITENDES  PERSONAL DES VERWALTUNGSSTELLENPLANS - UNBEFRISTET</t>
  </si>
  <si>
    <t>INCENTIVI - PERSONALE COMPARTO RUOLO AMMINISTRATIVO - TEMPO DETERMINATO</t>
  </si>
  <si>
    <t>PRODUKTIVITÄTSSTEIGERUNGSPRÄMIEN -NICHT LEITENDES  PERSONAL DES VERWALTUNGSSTELLENPLANS - BEFRISTET</t>
  </si>
  <si>
    <t xml:space="preserve">ONERI SOCIALI - PERSONALE DIRIGENTE RUOLO AMMINISTRATIVO - TEMPO INDETERMINATO </t>
  </si>
  <si>
    <t>SOZIALABGABEN - LEITENDES PERSONAL DES VERWALTUNGSSTELLENPLANS - UNBEFRISTET</t>
  </si>
  <si>
    <t xml:space="preserve">ONERI SOCIALI - PERSONALE DIRIGENTE RUOLO AMMINISTRATIVO - TEMPO DETERMINATO </t>
  </si>
  <si>
    <t>SOZIALABGABEN - LEITENDES PERSONAL DES VERWALTUNGSSTELLENPLANS - BEFRISTET</t>
  </si>
  <si>
    <t xml:space="preserve">ONERI SOCIALI - PERSONALE COMPARTO RUOLO AMMINISTRATIVO - TEMPO INDETERMINATO </t>
  </si>
  <si>
    <t>SOZIALABGABEN -NICHT LEITENDES  PERSONAL DES VERWALTUNGSSTELLENPLANS - UNBEFRISTET</t>
  </si>
  <si>
    <t xml:space="preserve">ONERI SOCIALI - PERSONALE COMPARTO RUOLO AMMINISTRATIVO - TEMPO DETERMINATO </t>
  </si>
  <si>
    <t>SOZIALABGABEN -NICHT LEITENDES  PERSONAL DES VERWALTUNGSSTELLENPLANS - BEFRISTET</t>
  </si>
  <si>
    <t xml:space="preserve">ONERI SOCIALI FERIE MATURATE NON GODUTE - PERSONALE DIRIGENTE RUOLO AMMINISTRATIVO - TEMPO INDETERMINATO  </t>
  </si>
  <si>
    <t>SOZIALABGABEN ANGEREIFTER UND NICHT GENOSSENER URLAUB - LEITENDES PERSONAL DES VERWALTUNGSSTELLENPLANS - UNBEFRISTET</t>
  </si>
  <si>
    <t xml:space="preserve">ONERI SOCIALI FERIE MATURATE NON GODUTE - PERSONALE DIRIGENTE RUOLO AMMINISTRATIVO - TEMPO DETERMINATO </t>
  </si>
  <si>
    <t>SOZIALABGABEN ANGEREIFTER UND NICHT GENOSSENER URLAUB - LEITENDES PERSONAL DES VERWALTUNGSSTELLENPLANS - BEFRISTET</t>
  </si>
  <si>
    <t xml:space="preserve">ONERI SOCIALI FERIE MATURATE NON GODUTE - PERSONALE COMPARTO RUOLO AMMINISTRATIVO - TEMPO INDETERMINATO </t>
  </si>
  <si>
    <t>SOZIALABGABEN ANGEREIFTER UND NICHT GENOSSENER URLAUB -NICHT LEITENDES  PERSONAL DES VERWALTUNGSSTELLENPLANS - UNBEFRISTET</t>
  </si>
  <si>
    <t xml:space="preserve">ONERI SOCIALI FERIE MATURATE NON GODUTE - PERSONALE COMPARTO RUOLO AMMINISTRATIVO - TEMPO DETERMINATO </t>
  </si>
  <si>
    <t>SOZIALABGABEN ANGEREIFTER UND NICHT GENOSSENER URLAUB -NICHT LEITENDES  PERSONAL DES VERWALTUNGSSTELLENPLANS - BEFRISTET</t>
  </si>
  <si>
    <t>ACCANTONAMENTI E ONERI DIFFERITI - PERSONALE RUOLO AMMINISTRATIVO</t>
  </si>
  <si>
    <t>RÜCKSTELLUNGEN UND AUFGESCHOBENE ZAHLUNGEN AN DAS PERSONAL DES VERWALTUNGSSTELLENPLANS</t>
  </si>
  <si>
    <t xml:space="preserve">INCENTIVI DA LIQUIDARE - PERSONALE DIRIGENTE RUOLO AMMINISTRATIVO - TEMPO INDETERMINATO  </t>
  </si>
  <si>
    <t>ZU LIQUIDIERENDE   PRODUKTIVITÄTSSTEIGERUNGSPRÄMIEN  - LEITENDES PERSONAL DES VERWALTUNGSSTELLENPLANS - UNBEFRISTET</t>
  </si>
  <si>
    <t xml:space="preserve">INCENTIVI DA LIQUIDARE - PERSONALE DIRIGENTE RUOLO AMMINISTRATIVO - TEMPO DETERMINATO  </t>
  </si>
  <si>
    <t>ZU LIQUIDIERENDE   PRODUKTIVITÄTSSTEIGERUNGSPRÄMIEN  - LEITENDES PERSONAL DES VERWALTUNGSSTELLENPLANS - BEFRISTET</t>
  </si>
  <si>
    <t xml:space="preserve">INCENTIVI DA LIQUIDARE - PERSONALE COMPARTO RUOLO AMMINISTRATIVO - TEMPO INDETERMINATO  </t>
  </si>
  <si>
    <t>ZU LIQUIDIERENDE   PRODUKTIVITÄTSSTEIGERUNGSPRÄMIEN - NICHT LEITENDES  PERSONAL DES VERWALTUNGSSTELLENPLANS - UNBEFRISTET</t>
  </si>
  <si>
    <t xml:space="preserve">INCENTIVI DA LIQUIDARE - PERSONALE COMPARTO RUOLO AMMINISTRATIVO - TEMPO DETERMINATO  </t>
  </si>
  <si>
    <t>ZU LIQUIDIERENDE   PRODUKTIVITÄTSSTEIGERUNGSPRÄMIEN - NICHT LEITENDES  PERSONAL DES VERWALTUNGSSTELLENPLANS - BEFRISTET</t>
  </si>
  <si>
    <t xml:space="preserve">COMPETENZE ACCESSORIE DA LIQUIDARE- PERSONALE DIRIGENTE RUOLO AMMINISTRATIVO - TEMPO INDETERMINATO  </t>
  </si>
  <si>
    <t>ZU LIQUIDIERENDE ZUSÄTZLICHE BEZÜGE - LEITENDES PERSONAL DES VERWALTUNGSSTELLENPLANS - UNBEFRISTET</t>
  </si>
  <si>
    <t xml:space="preserve">COMPETENZE ACCESSORIE DA LIQUIDARE- PERSONALE DIRIGENTE RUOLO AMMINISTRATIVO - TEMPO DETERMINATO  </t>
  </si>
  <si>
    <t>ZU LIQUIDIERENDE ZUSÄTZLICHE BEZÜGE - LEITENDES PERSONAL DES VERWALTUNGSSTELLENPLANS - BEFRISTET</t>
  </si>
  <si>
    <t xml:space="preserve">COMPETENZE ACCESSORIE DA LIQUIDARE- PERSONALE COMPARTO RUOLO AMMINISTRATIVO - TEMPO INDETERMINATO  </t>
  </si>
  <si>
    <t>ZU LIQUIDIERENDE ZUSÄTZLICHE BEZÜGE - NICHT LEITENDES PERSONAL DES VERWALTUNGSSTELLENPLANS - UNBEFRISTET</t>
  </si>
  <si>
    <t xml:space="preserve">COMPETENZE ACCESSORIE DA LIQUIDARE- PERSONALE COMPARTO RUOLO AMMINISTRATIVO - TEMPO DETERMINATO  </t>
  </si>
  <si>
    <t>ZU LIQUIDIERENDE ZUSÄTZLICHE BEZÜGE - NICHT LEITENDES PERSONAL DES VERWALTUNGSSTELLENPLANS - BEFRISTET</t>
  </si>
  <si>
    <t xml:space="preserve">ONERI SOCIALI DA LIQUIDARE - PERSONALE DIRIGENTE RUOLO AMMINISTRATIVO - TEMPO INDETERMINATO  </t>
  </si>
  <si>
    <t>ZU LIQUIDIERENDE SOZIALABGABEN - LEITENDES PERSONAL DES VERWALTUNGSSTELLENPLANS - UNBEFRISTET</t>
  </si>
  <si>
    <t xml:space="preserve">ONERI SOCIALI DA LIQUIDARE - PERSONALE DIRIGENTE RUOLO AMMINISTRATIVO - TEMPO DETERMINATO  </t>
  </si>
  <si>
    <t>ZU LIQUIDIERENDE SOZIALABGABEN - LEITENDES PERSONAL DES VERWALTUNGSSTELLENPLANS - BEFRISTET</t>
  </si>
  <si>
    <t xml:space="preserve">ONERI SOCIALI DA LIQUIDARE - PERSONALE COMPARTO RUOLO AMMINISTRATIVO - TEMPO INDETERMINATO  </t>
  </si>
  <si>
    <t>ZU LIQUIDIERENDE SOZIALABGABEN -NICHT LEITENDES  PERSONAL DES VERWALTUNGSSTELLENPLANS - UNBEFRISTET</t>
  </si>
  <si>
    <t xml:space="preserve">ONERI SOCIALI DA LIQUIDARE - PERSONALE COMPARTO RUOLO AMMINISTRATIVO - TEMPO DETERMINATO  </t>
  </si>
  <si>
    <t xml:space="preserve"> ZU LIQUIDIERENDE SOZIALABGABEN -NICHT LEITENDES  PERSONAL DES VERWALTUNGSSTELLENPLANS - BEFRISTET</t>
  </si>
  <si>
    <t xml:space="preserve">ALTRI ONERI PER IL PERSONALE DA LIQUIDARE - PERSONALE DIRIGENTE RUOLO AMMINISTRATIVO - TEMPO INDETERMINATO  </t>
  </si>
  <si>
    <t>ANDERE ZU LIQUIDIERENDE PERSONALAUSGABEN - LEITENDES PERSONAL DES VERWALTUNGSSTELLENPLANS - UNBEFRISTET</t>
  </si>
  <si>
    <t xml:space="preserve">ALTRI ONERI PER IL PERSONALE DA LIQUIDARE - PERSONALE DIRIGENTE RUOLO AMMINISTRATIVO - TEMPO DETERMINATO  </t>
  </si>
  <si>
    <t>ANDERE ZU LIQUIDIERENDE PERSONALAUSGABEN - LEITENDES PERSONAL DES VERWALTUNGSSTELLENPLANS - BEFRISTET</t>
  </si>
  <si>
    <t xml:space="preserve">ALTRI ONERI PER IL PERSONALE DA LIQUIDARE - PERSONALE COMPARTO RUOLO AMMINISTRATIVO - TEMPO INDETERMINATO  </t>
  </si>
  <si>
    <t>ANDERE ZU LIQUIDIERENDE PERSONALAUSGABEN - NICHT LEITENDES PERSONAL DES VERWALTUNGSSTELLENPLANS - UNBEFRISTET</t>
  </si>
  <si>
    <t xml:space="preserve">ALTRI ONERI PER IL PERSONALE DA LIQUIDARE - PERSONALE COMPARTO RUOLO AMMINISTRATIVO - TEMPO DETERMINATO  </t>
  </si>
  <si>
    <t>ANDERE ZU LIQUIDIERENDE PERSONALAUSGABEN - NICHT LEITENDES PERSONAL DES VERWALTUNGSSTELLENPLANS - BEFRISTET</t>
  </si>
  <si>
    <t xml:space="preserve">ACCANTONAMENTO AL FONDO TFR - PERSONALE DIRIGENTE  RUOLO AMMINISTRATIVO - TEMPO INDETERMINATO  </t>
  </si>
  <si>
    <t>ZUWEISUNG AN RÜCKSTELLUNGEN FÜR ABFERTIGUNG - LEITENDES PERSONAL DES VERWALTUNGSSTELLENPLANS - UNBEFRISTET</t>
  </si>
  <si>
    <t xml:space="preserve">ACCANTONAMENTO AL FONDO TFR - PERSONALE DIRIGENTE  RUOLO AMMINISTRATIVO - TEMPO DETERMINATO  </t>
  </si>
  <si>
    <t>ZUWEISUNG AN RÜCKSTELLUNGEN FÜR ABFERTIGUNG - LEITENDES PERSONAL DES VERWALTUNGSSTELLENPLANS - BEFRISTET</t>
  </si>
  <si>
    <t xml:space="preserve">ACCANTONAMENTO AL FONDO TFR - PERSONALE COMPARTO  RUOLO AMMINISTRATIVO - TEMPO INDETERMINATO  </t>
  </si>
  <si>
    <t>ZUWEISUNG AN RÜCKSTELLUNGEN FÜR ABFERTIGUNG -NICHT LEITENDES  PERSONAL DES VERWALTUNGSSTELLENPLANS - UNBEFRISTET</t>
  </si>
  <si>
    <t xml:space="preserve">ACCANTONAMENTO AL FONDO TFR - PERSONALE COMPARTO  RUOLO AMMINISTRATIVO - TEMPO DETERMINATO  </t>
  </si>
  <si>
    <t>ZUWEISUNG AN RÜCKSTELLUNGEN FÜR ABFERTIGUNG-NICHT LEITENDES  PERSONAL DES VERWALTUNGSSTELLENPLANS - BEFRISTET</t>
  </si>
  <si>
    <t xml:space="preserve">PERSONALE ESTERNO SANITARIO MEDICO  - TEMPO DETERMINATO  </t>
  </si>
  <si>
    <t xml:space="preserve">PERSONALE ESTERNO SANITARIO DIRIGENTE NON MEDICO  - TEMPO DETERMINATO  </t>
  </si>
  <si>
    <t xml:space="preserve">PERSONALE ESTERNO TECNICO  - TEMPO DETERMINATO  </t>
  </si>
  <si>
    <t>PERSONALE  ESTERNO SANITARIO- ASSISTENZA ODONTOIATRICA LP 16/88 ART. 3</t>
  </si>
  <si>
    <t>EXTERNES SANITÄRES PERSONAL - ZAHNÄRZTLICHE LEISTUNGEN LG 16/88 ART. 3</t>
  </si>
  <si>
    <t>COMPENSI PER IL PERSONALE SANITARIO PREPOSTO ASSISTENZA ZOOIATRICA</t>
  </si>
  <si>
    <t>VERGÜTUNGEN FÜR DAS LEITENDE SANITÄRE PERSONAL DER TIERÄRZTLICHEN BETREUUNG</t>
  </si>
  <si>
    <t>INSUSSISTENZE DELL'ATTIVO RELATIVE ALL'ACQUISTO PRESTAZ. SANITARIE DA OPERATORI ACCREDITATI</t>
  </si>
  <si>
    <t>INSUSSISTENZE DELL'ATTIVO RELATIVE ALL'ACQUISTO DI BENI E SERVIZI</t>
  </si>
  <si>
    <t>590.200.14</t>
  </si>
  <si>
    <t>WERTSCHÖPFUNGSSTEUER AUF ZU LIQUIDIERENDE LÖHNE UND GEHÄLTER </t>
  </si>
  <si>
    <t>590.220.05</t>
  </si>
  <si>
    <t>ACCANTONAMENTO AL FONDO IMPOSTE E TASSE</t>
  </si>
  <si>
    <t>ZUWEISUNGEN AN RÜCKSTELLUNG FÜR STEUERN UND GEBÜHREN</t>
  </si>
  <si>
    <t>NICHT ABZIEHBARE MWST GEM.EX-ART.19 ABS. 3, DPR 633/72</t>
  </si>
  <si>
    <t>810.300.50</t>
  </si>
  <si>
    <t>UTILIZZO QUOTA DI CONTRIBUTI IN C/CAPITALE DA AMMINISTRAZIONI STATALI PER RICERCA</t>
  </si>
  <si>
    <t>VERWENDUNG VON ANTEILEN VON STAATLICHEN INVESTITIONSBEITRÄGEN FÜR FORSCHUNG</t>
  </si>
  <si>
    <t>810.300.60</t>
  </si>
  <si>
    <t>UTILIZZO QUOTA DI CONTRIBUTI IN C/CAPITALE DA AMMINISTRAZIONI STATALI - EX ART. 20 LEGGE 67/88</t>
  </si>
  <si>
    <t>VERWENDUNG VON ANTEILEN VON STAATLICHEN INVESTITIONSBEITRÄGEN - GEM. ART. 20 GESETZ 67/88</t>
  </si>
  <si>
    <t>810.300.70</t>
  </si>
  <si>
    <t>UTILIZZO QUOTA DI CONTRIBUTI IN C/CAPITALE DA ALTRI SOGGETTI  PUBBLICI</t>
  </si>
  <si>
    <t>VERWENDUNG VON ANTEILEN DER INVESTITIONSBEITRÄGE VON ANDEREN  ÖFFENTLICHEN SUBJEKTEN</t>
  </si>
  <si>
    <t>UTILIZZO FINANZIAMENTI DA PRIVATI VINCOLATI AD INVESTIMENTI - DONAZIONI E LASCITI</t>
  </si>
  <si>
    <t xml:space="preserve">VERWENDUNG VON PRIVATEN INVESTITIONSGEBUNDENEN FINANZIERUNGEN  - SCHENKUNGEN UND LEGATE </t>
  </si>
  <si>
    <t>codice schema bilancio 2016</t>
  </si>
  <si>
    <r>
      <t xml:space="preserve">RIMBORSI A FARMACIE PUBBLICHE PER GALENICI </t>
    </r>
    <r>
      <rPr>
        <strike/>
        <sz val="8"/>
        <rFont val="Verdana"/>
        <family val="2"/>
      </rPr>
      <t xml:space="preserve"> </t>
    </r>
  </si>
  <si>
    <t>INCENTIVI DA LIQUIDARE - PERSONALE DIRIGENTE MEDICO RUOLO SANITARIO - TEMPO INDETERMINATO</t>
  </si>
  <si>
    <t>INCENTIVI DA LIQUIDARE - PERSONALE DIRIGENTE MEDICO RUOLO SANITARIO - TEMPO DETERMINATO</t>
  </si>
  <si>
    <t>INCENTIVI DA LIQUIDARE - PERSONALE DIRIGENTE NON MEDICO RUOLO SANITARIO - TEMPO INDETERMINATO</t>
  </si>
  <si>
    <t>INCENTIVI DA LIQUIDARE - PERSONALE DIRIGENTE NON MEDICO RUOLO SANITARIO - TEMPO DETERMINATO</t>
  </si>
  <si>
    <t>INCENTIVI  DA LIQUIDARE - PERSONALE COMPARTO RUOLO SANITARIO - TEMPO INDETERMINATO</t>
  </si>
  <si>
    <t>INCENTIVI DA LIQUIDARE - PERSONALE COMPARTO RUOLO SANITARIO - TEMPO DETERMINATO</t>
  </si>
  <si>
    <t>COMPETENZE ACCESSORIE DA LIQUIDARE - PERSONALE COMPARTO RUOLO SANITARIO - TEMPO INDETERMINATO</t>
  </si>
  <si>
    <t>ALTRI ONERI PER IL PERSONALE DA LIQUIDARE - PERSONALE COMPARTO RUOLO TECNICO - TEMPO INDETERMINATO</t>
  </si>
  <si>
    <t xml:space="preserve">ALTRO PERSONALE ESTERNO SANITARIO COMPARTO - TEMPO DETERMINATO   </t>
  </si>
  <si>
    <t>ALTRE IMMOBILIZZAZIONI</t>
  </si>
  <si>
    <t>ACCANTONAMENTI PER CONTENZIOSO PERSONALE DIPENDENTE</t>
  </si>
  <si>
    <t xml:space="preserve">ALTRE SOPRAVVENIENZE PASSIVE </t>
  </si>
  <si>
    <t>IRAP FERIE MATURATE NON GODUTE</t>
  </si>
  <si>
    <t>IRAP SU RETRIBUZIONI DA LIQUIDARE</t>
  </si>
  <si>
    <t xml:space="preserve">Vorabschluss/ Preconsuntivo </t>
  </si>
  <si>
    <t>PRECONSUNTIVO</t>
  </si>
  <si>
    <t>VORABSCHLUSS</t>
  </si>
  <si>
    <t>MATERIALI E PRODOTTI  PER USO VETERINARIO</t>
  </si>
  <si>
    <t>ABSCHLUSS</t>
  </si>
  <si>
    <t xml:space="preserve">Importi: Euro    </t>
  </si>
  <si>
    <t xml:space="preserve">Beträge: Euro    </t>
  </si>
  <si>
    <r>
      <t>S</t>
    </r>
    <r>
      <rPr>
        <b/>
        <sz val="12"/>
        <rFont val="Verdana"/>
        <family val="2"/>
      </rPr>
      <t>CHEMA</t>
    </r>
    <r>
      <rPr>
        <b/>
        <sz val="14"/>
        <rFont val="Verdana"/>
        <family val="2"/>
      </rPr>
      <t xml:space="preserve"> D</t>
    </r>
    <r>
      <rPr>
        <b/>
        <sz val="12"/>
        <rFont val="Verdana"/>
        <family val="2"/>
      </rPr>
      <t xml:space="preserve">I </t>
    </r>
    <r>
      <rPr>
        <b/>
        <sz val="14"/>
        <rFont val="Verdana"/>
        <family val="2"/>
      </rPr>
      <t>B</t>
    </r>
    <r>
      <rPr>
        <b/>
        <sz val="12"/>
        <rFont val="Verdana"/>
        <family val="2"/>
      </rPr>
      <t>ILANCIO</t>
    </r>
  </si>
  <si>
    <t>Decreto Interministeriale del 20 marzo 2013</t>
  </si>
  <si>
    <t>Interministerielles Dekret vom 20. März 2013</t>
  </si>
  <si>
    <t>BILANZSCHEMA</t>
  </si>
  <si>
    <t>IM AUFTRAG VERTEILTE MEDIKAMENTE - GESETZ NR. 405/2001 ART. 8 BUCHST. A)</t>
  </si>
  <si>
    <t>SANGUE ED EMOCOMPONENTI DA AZIENDE SANITARIE PUBBLICHE EXTRA PAB (MOBILITÀ COMPENSATA)</t>
  </si>
  <si>
    <t>BLUT UND HÄMOKOMPONENTEN VON ÖFFENTLICHEN SANITÄTSBETRIEBEN AUSSERHALB DES LANDES (VERRECHNETE MOBILITÄT)</t>
  </si>
  <si>
    <t>ACQUISTI DI MATERIALI PER MANUTENZIONE</t>
  </si>
  <si>
    <t>EINKÄUFE VON MATERIAL FÜR INSTANDHALTUNG</t>
  </si>
  <si>
    <t>MATERIALI ED ACCESSORI PER MANUTENZIONE AUTOMEZZI</t>
  </si>
  <si>
    <t>MANUTENZIONE E RIPARAZIONE (ORDINARIA ESTERNALIZZATA)</t>
  </si>
  <si>
    <t>INSTANDHALTUNG UND REPARATUREN  (ORDENTLICHE UND AN DRITTE VERGEBENE)</t>
  </si>
  <si>
    <t>SERVIZI DI TRASPORTO SANITARI DA SOGGETTI PUBBLICI EXTRA PAB (MOBILITÀ COMPENSATA)</t>
  </si>
  <si>
    <t>SANITÄRE TRANSPORTE VON ÖFFENTLICHEN EINRICHTUNGEN AUSSERHALB DES LANDES (VERRECHNETE MOBILITÄT)</t>
  </si>
  <si>
    <t>ACQUISTI SERVIZI SANITARI PER MEDICINA DI BASE</t>
  </si>
  <si>
    <t>EINKÄUFE VON SANITÄREN LEISTUNGEN - BASISMEDIZIN</t>
  </si>
  <si>
    <t>ACQUISTI SERVIZI PER ASSISTENZA SANITARIA DI BASE DA  AZIENDE SANITARIE EXTRA PAB (MOBILITÀ COMPENSATA)</t>
  </si>
  <si>
    <t>ANKAUF LEISTUNGEN FÜR GESUNDHEITLICHE GRUNDVERSORGUNG VON SANITÄTSBETRIEBEN AUSSERHALB DES LANDES (VERRECHNETE MOBILITÄT)</t>
  </si>
  <si>
    <t>ACQUISTI SERVIZI SANITARI PER ASSISTENZA FARMACEUTICA</t>
  </si>
  <si>
    <t>EINKÄUFE VON SANITÄREN LEISTUNGEN FÜR PHARMAZEUTISCHE BETREUUNG</t>
  </si>
  <si>
    <t>ACQUISTI DI SERVIZI PER ASSISTENZA FARMACEUTICA DA AZIENDE SANITARIE EXTRA-PAB (MOBILITÀ COMPENSATA)</t>
  </si>
  <si>
    <t>ANKAUF LEISTUNGEN FÜR PHARMAZEUTISCHE BETREUUNG VON SANITÄTSBETRIEBEN AUSSERHALB DES LANDES (VERRECHNETE MOBILITÄT)</t>
  </si>
  <si>
    <t>370.200.12</t>
  </si>
  <si>
    <t>ACQUISTI DI SERVIZI PER ASSISTENZA FARMACEUTICA DA AZIENDE SANITARIE ESTERE (MOBILITÀ COMPENSATA)</t>
  </si>
  <si>
    <t>ANKAUF LEISTUNGEN FÜR PHARMAZEUTISCHE BETREUUNG VON AUSLÄNDISCHEN SANITÄTSBETRIEBEN (VERRECHNETE MOBILITÄT)</t>
  </si>
  <si>
    <t>CONVENZIONI SANITARIE PER ASSISTENZA SPECIALISTICA AMBULATORIALE INTERNA</t>
  </si>
  <si>
    <t>KONVENTIONEN FÜR INTERNE AMBULANTE FACHÄRZTLICHE BETREUUNG</t>
  </si>
  <si>
    <t>ZUWEISUNG AN RÜCKSTELLUNG FÜR LEISTUNGSPRÄMIE (SUMAI)</t>
  </si>
  <si>
    <t>390.100.05</t>
  </si>
  <si>
    <t>ASSISTENZA SPECIALISTICA ESTERNA DA IRCCS E POLICLINICI PRIVATI CONVENZIONATI</t>
  </si>
  <si>
    <t>EXTERNE FACHÄRZTLICHE BETREUUNG VON KONVENTIONIERTEN PRIVATEN IRCCS UND POLIKLINIKEN</t>
  </si>
  <si>
    <t>EXTERNE FACHÄRZTLICHE BETREUUNG VON KONVENTIONIERTEN PRIVATKLINIKEN</t>
  </si>
  <si>
    <t>390.100.12</t>
  </si>
  <si>
    <t>ASSISTENZA SPECIALISTICA ESTERNA DA OSPEDALI CLASSIFICATI PRIVATI CONVENZIONATI</t>
  </si>
  <si>
    <t>EXTERNE FACHÄRZTLICHE BETREUUNG VON KONVENTIONIERTEN ALS PRIVAT EINGESTUFTEN KRANKENHÄUSERN</t>
  </si>
  <si>
    <t>BA0600</t>
  </si>
  <si>
    <t>B.2.A.3.5.B</t>
  </si>
  <si>
    <t>Servizi sanitari per assistenza specialistica da Ospedali classificati privati</t>
  </si>
  <si>
    <t>ASSISTENZA SPECIALISTICA ESTERNA DA ALTRI SOGGETTI PRIVATI CONVENZIONATI</t>
  </si>
  <si>
    <t>EXTERNE FACHÄRZTLICHE BETREUUNG VON ANDEREN KONVENTIONIERTEN PRIVATEN SUBJEKTEN</t>
  </si>
  <si>
    <t>ASSISTENZA SPECIALISTICA ESTERNA DA AZIENDE SANITARIE EXTRA-PAB (MOBILITÀ COMPENSATA)</t>
  </si>
  <si>
    <t>EXTERNE FACHÄRZTLICHE BETREUUNG VON SANITÄTSBETRIEBEN AUSSERHALB DES LANDES (VERRECHNETE MOBILITÄT)</t>
  </si>
  <si>
    <t>ASSISTENZA SPECIALISTICA ESTERNA DA IRCCS PRIVATI E POLICLINICI PRIVATI</t>
  </si>
  <si>
    <t>EXTERNE FACHÄRZTLICHE BETREUUNG VON PRIVATEN IRCCS UND POLIKLINIKEN</t>
  </si>
  <si>
    <t>ASSISTENZA SPECIALISTICA ESTERNA DA CASE DI CURA PRIVATE</t>
  </si>
  <si>
    <t>EXTERNE FACHÄRZTLICHE BETREUUNG VON PRIVATKLINIKEN</t>
  </si>
  <si>
    <t>390.150.14</t>
  </si>
  <si>
    <t xml:space="preserve">ASSISTENZA SPECIALISTICA ESTERNA DA OSPEDALI CLASSIFICATI PRIVATI </t>
  </si>
  <si>
    <t>EXTERNE FACHÄRZTLICHE BETREUUNG VON  ALS PRIVAT EINGESTUFTEN KRANKENHÄUSERN</t>
  </si>
  <si>
    <t>ASSISTENZA SPECIALISTICA ESTERNA DA PRIVATO PER CITTADINI NON RESIDENTI (MOBILITÀ ATTIVA IN COMPENSAZIONE)</t>
  </si>
  <si>
    <t>EXTERNE FACHÄRZTLICHE BETREUUNG VON PRIVATEN FÜR NICHT ANSÄSSIGE BÜRGER (AKTIVE VERRECHNETE MOBILITÄT)</t>
  </si>
  <si>
    <t>ASSISTENZA SPECIALISTICA ESTERNA DA ALTRI PRIVATI</t>
  </si>
  <si>
    <t>390.150.40</t>
  </si>
  <si>
    <t>ASSISTENZA SPECIALISTICA ESTERNA EROGATA DA ISTITUTI PUBBLICI EXTRA PAB (FATTURATA DIRETTAMENTE)</t>
  </si>
  <si>
    <t>EXTERNE FACHÄRZTLICHE BETREUUNG VON ÖFFENTLICHEN EINRICHTUNGEN AUSSERHALB DES LANDES (DIREKT VERRECHNET)</t>
  </si>
  <si>
    <t>390.150.50</t>
  </si>
  <si>
    <t>ASSISTENZA SPECIALISTICA ESTERNA DA AZIENDE SANITARIE ESTERE (MOBILITÀ COMPENSATA)</t>
  </si>
  <si>
    <t>EXTERNE FACHÄRZTLICHE BETREUUNG VON AUSLÄNDISCHEN SANITÄTSBETRIEBEN (VERRECHNETE MOBILITÄT)</t>
  </si>
  <si>
    <t>ACQUISTI SERVIZI SANITARI PER ASSISTENZA PROTESICA, RIABILITATIVA E INTEGRATIVA E ACQUISTO PRESTAZIONI DI PSICHIATRIA, DISTRIBUZIONE DIRETTA FARMACI, TERMALI  E SOCIO SANITARIE A RILEVANZA SANITARIA</t>
  </si>
  <si>
    <t>ANKAUF VON SANITÄREN LEISTUNGEN FÜR PROTHETISCHE, ERGÄNZENDE UND REHABILITATIONSBETREUUNG  SOWIE VON PSYCHIATRISCHEN LEISTUNGEN, LEISTUNGEN FÜR DIE DIREKTE VERTEILUNG VON MEDIKAMENTEN, THERMALLEISTUNGEN UND SOZIAL-GESUNDHEITLICHEN LEISTUNGEN VON GESUNDHEITLICHER RELEVANZ</t>
  </si>
  <si>
    <t>PROTHETISCHE BETREUUNG ART. 26, ABSATZ 3 G. 833/78 UND M.D.  332 VOM 27. AUGUST 1999</t>
  </si>
  <si>
    <t>400.150.00</t>
  </si>
  <si>
    <t>ASSISTENZA RIABILITATIVA DA SOGGETTI PUBBLICI</t>
  </si>
  <si>
    <t xml:space="preserve">REHABILITATIONSBETREUUNG VON ÖFFENTLICHEN SUBJEKTEN </t>
  </si>
  <si>
    <t>400.150.10</t>
  </si>
  <si>
    <t>ASSISTENZA RIABILITATIVA RESIDENZIALE E SEMIRESIDENZIALE EX ART 26  L. 833/78 IN ISTITUTI PUBBLICI EXTRA PAB</t>
  </si>
  <si>
    <t>STATIONÄRE UND TEILSTATIONÄRE REHABILITATIONSBETREUUNG IN ÖFFENTLICHEN EINRICHTUNGEN AUSSERHALB DES LANDES GEMÄSS ART. 26 G. 833/78</t>
  </si>
  <si>
    <t>ASSISTENZA RIABILITATIVA DA SOGGETTI PRIVATI</t>
  </si>
  <si>
    <t>REHABILITATIONSBETREUUNG VON PRIVATEN SUBJEKTEN</t>
  </si>
  <si>
    <t>400.200.05</t>
  </si>
  <si>
    <t>ASSISTENZA RIABILITATIVA AMBULATORIALE E DOMICILIARE EX ART. 26  L. 833/78 EROGATA DA ISTITUTI PRIVATI NELLA PAB</t>
  </si>
  <si>
    <t>REHABILITATIONSBETREUUNG IM AMBULATORIUM UND ZUHAUSE GEMÄSS ART. 26 G. 833/78 VON PRIVATEN EINRICHTUNGEN DES LANDES</t>
  </si>
  <si>
    <t>ACQUISTO PRESTAZIONI SOCIO-SANITARIE A RILEVANZA SANITARIA - ASSISTENZA A TOSSICODIPENDENTI</t>
  </si>
  <si>
    <t>ANKAUF SOZIAL-GESUNDHEITLICHER LEISTUNGEN VON GESUNDHEITLICHER RELEVANZ - BETREUUNG VON DROGENABHÄNGIGEN</t>
  </si>
  <si>
    <t>400.300.30</t>
  </si>
  <si>
    <t>PRESTAZIONI DI ASSISTENZA AMBULATORIALE E DOMICILIARE AI TOSSICODIPENDENTI EROGATA DA ISTITUTI PRIVATI DELLA PAB</t>
  </si>
  <si>
    <t>BETREUUNG VON DROGENABHÄNGIGEN IM AMBULATORIUM UND ZUHAUSE VON PRIVATEN EINRICHTUNGEN DES LANDES</t>
  </si>
  <si>
    <t>400.300.40</t>
  </si>
  <si>
    <t>PRESTAZIONI DI ASSISTENZA RIABILITATIVA RESIDENZIALE E SEMIRESIDENZIALE AI TOSSICODIPENDENTI IN ISTITUTI PUBBLICI DELLA PAB</t>
  </si>
  <si>
    <t>STATIONÄRE UND TEILSTATIONÄRE REHABILITATIONSBETREUUNG DROGENABHÄNGIGER IN  ÖFFENTLICHEN EINRICHTUNGEN DES LANDES</t>
  </si>
  <si>
    <t>400.300.50</t>
  </si>
  <si>
    <t>PRESTAZIONI DI ASSISTENZA RIABILITATIVA RESIDENZIALE E SEMIRESIDENZIALE AI TOSSICODIPENDENTI IN ISTITUTI PUBBLICI EXTRA PAB</t>
  </si>
  <si>
    <t>STATIONÄRE UND TEILSTATIONÄRE REHABILITATIONSBETREUUNG DROGENABHÄNGIGER IN ÖFFENTLICHEN EINRICHTUNGEN AUSSERHALB DES LANDES</t>
  </si>
  <si>
    <t>400.300.60</t>
  </si>
  <si>
    <t>PRESTAZIONI DI ASSISTENZA RIABILITATIVA RESIDENZIALE E SEMIRESIDENZIALE AI TOSSICODIPENDENTI IN ISTITUTI PRIVATI DELLA PAB</t>
  </si>
  <si>
    <t>STATIONÄRE UND TEILSTATIONÄRE REHABILITATIONSBETREUUNG DROGENABHÄNGIGER IN  PRIVATEN EINRICHTUNGEN DES LANDES</t>
  </si>
  <si>
    <t>400.300.70</t>
  </si>
  <si>
    <t>PRESTAZIONI DI ASSISTENZA RIABILITATIVA RESIDENZIALE E SEMIRESIDENZIALE AI TOSSICODIPENDENTI IN ISTITUTI PRIVATI EXTRA PAB</t>
  </si>
  <si>
    <t>STATIONÄRE UND TEILSTATIONÄRE REHABILITATIONSBETREUUNG DROGENABHÄNGIGER IN  PRIVATEN EINRICHTUNGEN AUSSERHALB DES LANDES</t>
  </si>
  <si>
    <t>ACQUISTO PRESTAZIONI DI PSICHIATRIA RESIDENZIALE E SEMIRESIDENZIALE</t>
  </si>
  <si>
    <t>ANKAUF VON STATIONÄR UND TEILSTATIONÄR ERBRACHTEN PSYCHIATRISCHEN LEISTUNGEN</t>
  </si>
  <si>
    <t>400.400.30</t>
  </si>
  <si>
    <t>PRESTAZIONI DI PSICHIATRIA RESIDENZIALE E SEMIRESIDENZIALE AI DISABILI PSICHICI DA PUBBLICO DELLA PAB</t>
  </si>
  <si>
    <t>STATIONÄR UND TEILSTATIONÄR ERBRACHTE PSYCHIATRISCHE LEISTUNGEN AN GEISTIG BEHINDERTEN VON ÖFFENTLICHEN EINRICHTUNGEN DES LANDES</t>
  </si>
  <si>
    <t>BA0920</t>
  </si>
  <si>
    <t>B.2.A.8.2</t>
  </si>
  <si>
    <t xml:space="preserve">da pubblico (altri soggetti pubbl. della Regione) </t>
  </si>
  <si>
    <t>400.400.40</t>
  </si>
  <si>
    <t>PRESTAZIONI DI PSICHIATRIA RESIDENZIALE E SEMIRESIDENZIALE AI DISABILI PSICHICI DA PUBBLICO EXTRA PAB</t>
  </si>
  <si>
    <t>STATIONÄR UND TEILSTATIONÄR ERBRACHTE PSYCHIATRISCHE LEISTUNGEN AN GEISTIG BEHINDERTEN VON ÖFFENTLICHEN EINRICHTUNGEN AUSSERHALB DES LANDES</t>
  </si>
  <si>
    <t>400.400.50</t>
  </si>
  <si>
    <t>PRESTAZIONI DI PSICHIATRIA RESIDENZIALE E SEMIRESIDENZIALE AI DISABILI PSICHICI DA PRIVATO DELLA PAB</t>
  </si>
  <si>
    <t>STATIONÄR UND TEILSTATIONÄR ERBRACHTE PSYCHIATRISCHE LEISTUNGEN AN GEISTIG BEHINDERTEN VON PRIVATEN EINRICHTUNGEN DES LANDES</t>
  </si>
  <si>
    <t>400.400.60</t>
  </si>
  <si>
    <t>PRESTAZIONI DI PSICHIATRIA RESIDENZIALE E SEMIRESIDENZIALE AI DISABILI PSICHICI DA PRIVATO EXTRA PAB</t>
  </si>
  <si>
    <t>STATIONÄR UND TEILSTATIONÄR ERBRACHTE PSYCHIATRISCHE LEISTUNGEN AN GEISTIG BEHINDERTEN VON PRIVATEN EINRICHTUNGEN AUSSERHALB DES LANDES</t>
  </si>
  <si>
    <t>400.450.00</t>
  </si>
  <si>
    <t xml:space="preserve">ACQUISTO PRESTAZIONI SOCIO-SANITARIE A RILEVANZA SANITARIA - ASSISTENZA A DISABILI </t>
  </si>
  <si>
    <t>ANKAUF SOZIAL-GESUNDHEITLICHER LEISTUNGEN VON GESUNDHEITLICHER RELEVANZ - BETREUUNG VON BEHINDERTEN</t>
  </si>
  <si>
    <t>400.450.10</t>
  </si>
  <si>
    <t>PRESTAZIONI DI ASSISTENZA RIABILITATIVA RESIDENZIALE E SEMIRESIDENZIALE A DISABILI FISICI IN ISTITUTI PUBBLICI DELLA PAB</t>
  </si>
  <si>
    <t>STATIONÄRE UND TEILSTATIONÄRE REHABILITATIONSBETREUUNG KÖRPERLICH BEHINDERTER IN  ÖFFENTLICHEN EINRICHTUNGEN DES LANDES</t>
  </si>
  <si>
    <t>400.450.20</t>
  </si>
  <si>
    <t>PRESTAZIONI DI ASSISTENZA RIABILITATIVA RESIDENZIALE E SEMIRESIDENZIALE A DISABILI FISICI IN ISTITUTI PUBBLICI EXTRA PAB</t>
  </si>
  <si>
    <t>STATIONÄRE UND TEILSTATIONÄRE REHABILITATIONSBETREUUNG KÖRPERLICH BEHINDERTER IN  ÖFFENTLICHEN EINRICHTUNGEN AUSSERHALB DES LANDES</t>
  </si>
  <si>
    <t>400.450.30</t>
  </si>
  <si>
    <t>PRESTAZIONI DI ASSISTENZA RIABILITATIVA RESIDENZIALE E SEMIRESIDENZIALE A DISABILI FISICI IN ISTITUTI PRIVATI DELLA PAB</t>
  </si>
  <si>
    <t>STATIONÄRE UND TEILSTATIONÄRE REHABILITATIONSBETREUUNG KÖRPERLICH BEHINDERTER IN  PRIVATEN EINRICHTUNGEN DES LANDES</t>
  </si>
  <si>
    <t>400.450.40</t>
  </si>
  <si>
    <t>PRESTAZIONI DI ASSISTENZA RIABILITATIVA RESIDENZIALE E SEMIRESIDENZIALE A DISABILI FISICI IN ISTITUTI PRIVATI EXTRA PAB</t>
  </si>
  <si>
    <t>STATIONÄRE UND TEILSTATIONÄRE REHABILITATIONSBETREUUNG KÖRPERLICH BEHINDERTER IN  PRIVATEN EINRICHTUNGEN AUSSERHALB DES LANDES</t>
  </si>
  <si>
    <t>ACQUISTO PRESTAZIONI SOCIO-SANITARIE A RILEVANZA SANITARIA - ASSISTENZA A NON AUTOSUFFICIENTI</t>
  </si>
  <si>
    <t>ANKAUF SOZIAL-GESUNDHEITLICHER LEISTUNGEN VON GESUNDHEITLICHER RELEVANZ - BETREUUNG VON PFLEGEBEDÜRFTIGEN MENSCHEN</t>
  </si>
  <si>
    <t>ASSISTENZA TERRITORIALE RESIDENZIALE PER ANZIANI NON AUTOSUFFICIENTI - RETTA GIORNALIERA - DA ISTITUTI PUBBLICI DELLA PAB</t>
  </si>
  <si>
    <t>STATIONÄRE BETREUUNG VON ALTEN, PFLEGEBEDÜRFTIGEN MENSCHEN AUF DEM TERRITORIUM - TAGESSATZ - VON ÖFFENTLICHEN EINRICHTUNGEN DES LANDES</t>
  </si>
  <si>
    <t>ASSISTENZA TERRITORIALE RESIDENZIALE  PER ANZIANI NON AUTOSUFFICIENTI - RETTA GIORNALIERA - DA PRIVATO DELLA PAB</t>
  </si>
  <si>
    <t>STATIONÄRE BETREUUNG VON ALTEN, PFLEGEBEDÜRFTIGEN MENSCHEN AUF DEM TERRITORIUM - TAGESSATZ - VON PRIVATEN DES LANDES</t>
  </si>
  <si>
    <t>ASSISTENZA TERRITORIALE RESIDENZIALE PER ANZIANI NON AUTOSUFFICIENTI - COSTI DEL PERSONALE DA ISTITUTI PUBBLICI  DELLA PAB</t>
  </si>
  <si>
    <t>STATIONÄRE BETREUUNG VON ALTEN, PFLEGEBEDÜRFTIGEN MENSCHEN AUF DEM TERRITORIUM - PERSONALKOSTEN - VON ÖFFENTLICHEN EINRICHTUNGEN DES LANDES</t>
  </si>
  <si>
    <t>ASSISTENZA TERRITORIALE RESIDENZIALE PER ANZIANI NON AUTOSUFFICIENTI - COSTI DEL PERSONALE - DA PRIVATO DELLA PAB</t>
  </si>
  <si>
    <t>STATIONÄRE BETREUUNG VON ALTEN, PFLEGEBEDÜRFTIGEN MENSCHEN  AUF DEM TERRITORIUM - PERSONALKOSTEN - VON PRIVATEN DES LANDES</t>
  </si>
  <si>
    <t>ASSISTENZA TERRITORIALE RESIDENZIALE PER ANZIANI NON AUTOSUFFICIENTI - DA ISTITUTI PUBBLICI EXTRA PAB</t>
  </si>
  <si>
    <t>STATIONÄRE BETREUUNG VON ALTEN, PFLEGEBEDÜRFTIGEN MENSCHEN AUF DEM TERRITORIUM - VON ÖFFENTLICHEN EINRICHTUNGEN AUSSERHALB DES LANDES</t>
  </si>
  <si>
    <t>ASSISTENZA TERRITORIALE RESIDENZIALE PER ANZIANI NON AUTOSUFFICIENTI - DA PRIVATO EXTRA PAB</t>
  </si>
  <si>
    <t>STATIONÄRE BETREUUNG VON ALTEN, PFLEGEBEDÜRFTIGEN MENSCHEN AUF DEM TERRITORIUM - VON PRIVATEN AUSSERHALB DES LANDES</t>
  </si>
  <si>
    <t>400.500.40</t>
  </si>
  <si>
    <t>RIMBORSI PER ASSISTENZA MEDICA NELLE RESIDENZE PER ANZIANI - DA PUBBLICO DELLA PAB</t>
  </si>
  <si>
    <t>VERGÜTUNGEN FÜR ÄRZTLICHE BETREUUNG IN DEN SENIORENWOHNHEIMEN - VON ÖFFENTLICHEN EINRICHTUNGEN DES LANDES</t>
  </si>
  <si>
    <t>400.500.45</t>
  </si>
  <si>
    <t>RIMBORSI PER ASSISTENZA
MEDICA NELLE RESIDENZE PER ANZIANI -DA PRIVATO DELLA PAB</t>
  </si>
  <si>
    <t>VERGÜTUNGEN FÜR ÄRZTLICHE BETREUUNG IN DEN SENIORENWOHNHEIMEN - VON PRIVATEN DES LANDES</t>
  </si>
  <si>
    <t>400.500.50</t>
  </si>
  <si>
    <t>ALTRA ASSISTENZA TERRITORIALE  RESIDENZIALE PER NON AUTOSUFFICIENTI-PRESTAZIONI SOCIOSANITARIE A RILEVANZA SANITARIA DA PRIVATO DELLA PAB</t>
  </si>
  <si>
    <t>SONSTIGE STATIONÄRE BETREUUNG VON PFLEGEBEDÜRFTIGEN MENSCHEN AUF DEM TERRITORIUM - SOZIAL-GESUNDHEITLICHE LEISTUNGEN VON GESUNDHEITLICHER RELEVANZ - VON PRIVATEN DES LANDES</t>
  </si>
  <si>
    <t>400.550.00</t>
  </si>
  <si>
    <t>ACQUISTO PRESTAZIONI SOCIO-SANITARIE A RILEVANZA SANITARIA - CURE PALLIATIVE</t>
  </si>
  <si>
    <t>ANKAUF SOZIAL-GESUNDHEITLICHER LEISTUNGEN VON GESUNDHEITLICHER RELEVANZ - PALLIATIVBETREUUNG</t>
  </si>
  <si>
    <t>400.550.10</t>
  </si>
  <si>
    <t>PRESTAZIONI DI ASSISTENZA AMBULATORIALE E DOMICILIARE PER CURE PALLIATIVE EROGATA  DA ISTITUTI PUBBLICI DELLA PAB</t>
  </si>
  <si>
    <t>PALLIATIVBETREUUNG IM AMBULATORIUM UND ZUHAUSE VON ÖFFENTLICHEN EINRICHTUNGEN DES LANDES</t>
  </si>
  <si>
    <t>400.550.20</t>
  </si>
  <si>
    <t>PRESTAZIONI DI ASSISTENZA AMBULATORIALE E DOMICILIARE PER CURE PALLIATIVE EROGATA DA ISTITUTI PUBBLICI EXTRA PAB</t>
  </si>
  <si>
    <t>PALLIATIVBETREUUNG IM AMBULATORIUM UND ZUHAUSE VON ÖFFENTLICHEN EINRICHTUNGEN AUSSERHALB DES LANDES</t>
  </si>
  <si>
    <t>400.550.30</t>
  </si>
  <si>
    <t>PRESTAZIONI DI ASSISTENZA AMBULATORIALE E DOMICILIARE PER CURE PALLIATIVE EROGATA DA ISTITUTI PRIVATI DELLA PAB</t>
  </si>
  <si>
    <t>PALLIATIVBETREUUNG IM AMBULATORIUM UND ZUHAUSE VON PRIVATEN EINRICHTUNGEN DES LANDES</t>
  </si>
  <si>
    <t>400.550.40</t>
  </si>
  <si>
    <t>PRESTAZIONI DI ASSISTENZA AMBULATORIALE E DOMICILIARE PER CURE PALLIATIVE EROGATA DA ISTITUTI PRIVATI EXTRA PAB</t>
  </si>
  <si>
    <t>PALLIATIVBETREUUNG IM AMBULATORIUM UND ZUHAUSE VON PRIVATEN EINRICHTUNGEN AUSSERHALB DES LANDES</t>
  </si>
  <si>
    <t>400.550.50</t>
  </si>
  <si>
    <t>PRESTAZIONI DI ASSISTENZA RIABILITATIVA RESIDENZIALE E SEMIRESIDENZIALE PER CURE PALLIATIVE IN ISTITUTI PUBBLICI DELLA PAB</t>
  </si>
  <si>
    <t>STATIONÄRE UND TEILSTATIONÄRE REHABILITATIONSLEISTUNGEN FÜR PALLIATIVBETREUUNG IN  ÖFFENTLICHEN EINRICHTUNGEN DES LANDES</t>
  </si>
  <si>
    <t>400.550.60</t>
  </si>
  <si>
    <t>PRESTAZIONI DI ASSISTENZA RIABILITATIVA RESIDENZIALE E SEMIRESIDENZIALE PER CURE PALLIATIVE IN ISTITUTI PUBBLICI EXTRA PAB</t>
  </si>
  <si>
    <t>STATIONÄRE UND TEILSTATIONÄRE REHABILITATIONSLEISTUNGEN FÜR PALLIATIVBETREUUNG IN  ÖFFENTLICHEN EINRICHTUNGEN AUSSERHALB DES LANDES</t>
  </si>
  <si>
    <t>400.550.70</t>
  </si>
  <si>
    <t>PRESTAZIONI DI ASSISTENZA RIABILITATIVA RESIDENZIALE E SEMIRESIDENZIALE PER CURE PALLIATIVE IN ISTITUTI PRIVATI DELLA PAB</t>
  </si>
  <si>
    <t>STATIONÄRE UND TEILSTATIONÄRE REHABILITATIONSLEISTUNGEN FÜR PALLIATIVBETREUUNG IN  PRIVATEN EINRICHTUNGEN DES LANDES</t>
  </si>
  <si>
    <t>400.550.80</t>
  </si>
  <si>
    <t>PRESTAZIONI DI ASSISTENZA RIABILITATIVA RESIDENZIALE E SEMIRESIDENZIALE PER CURE PALLIATIVE IN ISTITUTI PRIVATI EXTRA PAB</t>
  </si>
  <si>
    <t>STATIONÄRE UND TEILSTATIONÄRE REHABILITATIONSLEISTUNGEN FÜR PALLIATIVBETREUUNG IN  PRIVATEN EINRICHTUNGEN AUSSERHALB DES LANDES</t>
  </si>
  <si>
    <t>400.570.00</t>
  </si>
  <si>
    <t>ACQUISTO PRESTAZIONI SOCIO-SANITARIE A RILEVANZA SANITARIA - ASSISTENZA A PERSONE AFFETTE DA HIV</t>
  </si>
  <si>
    <t>ANKAUF SOZIAL-GESUNDHEITLICHER LEISTUNGEN VON GESUNDHEITLICHER RELEVANZ - BETREUUNG VON PERSONEN MIT HIV-INFEKTION</t>
  </si>
  <si>
    <t>400.570.10</t>
  </si>
  <si>
    <t>PRESTAZIONI DI ASSISTENZA RIABILITATIVA RESIDENZIALE E SEMIRESIDENZIALE A PERSONE AFFETTE DA HIV IN ISTITUTI PRIVATI DELLA PAB</t>
  </si>
  <si>
    <t>STATIONÄRE UND TEILSTATIONÄRE REHABILITATIONSBETREUUNG VON PERSONEN MIT HIV-INFEKTION IN  PRIVATEN EINRICHTUNGEN DES LANDES</t>
  </si>
  <si>
    <t>400.570.20</t>
  </si>
  <si>
    <t>PRESTAZIONI DI ASSISTENZA RIABILITATIVA RESIDENZIALE E SEMIRESIDENZIALE A PERSONE AFFETTE DA HIV IN ISTITUTI PRIVATI EXTRA PAB</t>
  </si>
  <si>
    <t>STATIONÄRE UND TEILSTATIONÄRE REHABILITATIONSBETREUUNG VON PERSONEN MIT HIV-INFEKTION IN  PRIVATEN EINRICHTUNGEN AUSSERHALB DES LANDES</t>
  </si>
  <si>
    <t>ASSISTENZA INTEGRATIVA</t>
  </si>
  <si>
    <t>ERGÄNZENDE BETREUUNG</t>
  </si>
  <si>
    <t>RIMBORSI A FARMACIE PUBBLICHE PER PRESIDI SANITARI EX LP 16/2012</t>
  </si>
  <si>
    <t>RÜCKERSTATTUNGEN AN ÖFFENTLICHE APOTHEKEN FÜR SANITÄRE BEHELFE GEM. LG 16/2012</t>
  </si>
  <si>
    <t>400.700.21</t>
  </si>
  <si>
    <t>RIMBORSI A FARMACIE PUBBLICHE PER PRESIDI SANITARI EROGATI ALLE CASE DI RIPOSO</t>
  </si>
  <si>
    <t xml:space="preserve">RÜCKERSTATTUNGEN AN ÖFFENTLICHE APOTHEKEN FÜR VERSORGUNG SENIORENWOHNHEIME MIT SANITÄREN BEHELFEN </t>
  </si>
  <si>
    <t>RIMBORSI A FARMACIE PRIVATE ED ESERCIZI COMMERCIALI PER PRESIDI SANITARI EX LP 16/2012</t>
  </si>
  <si>
    <t>RÜCKERSTATTUNGEN AN PRIVATE APOTHEKEN UND HANDELSBETRIEBE FÜR SANITÄRE BEHELFE GEM. LG 16/2012</t>
  </si>
  <si>
    <t>RÜCKERSTATTUNGEN AN PRIVATE APOTHEKEN UND HANDELSBETRIEBE FÜR GALENIKA</t>
  </si>
  <si>
    <t>RÜCKERSTATTUNGEN AN PRIVATE APOTHEKEN UND HANDELSBETRIEBE FÜR DIÄTPRODUKTE</t>
  </si>
  <si>
    <t>ASSISTENZA TERMALE DA AZIENDE SANITARIE EXTRA PAB (MOBILITÀ COMPENSATA)</t>
  </si>
  <si>
    <t>THERMALBETREUUNG VON SANITÄTSBETRIEBEN AUSSERHALB DES LANDES (VERRECHNETE MOBILITÄT)</t>
  </si>
  <si>
    <t>ACQUISTO PRESTAZIONI PER DISTRIBUZIONE DIRETTA FARMACI DA AZIENDE SANITARIE EXTRA PAB (MOBILITÀ COMPENSATA)</t>
  </si>
  <si>
    <t>ANKAUF LEISTUNGEN FÜR DIREKTE MEDIKAMENTENVERTEILUNG VON SANITÄTSBETRIEBEN AUSSERHALB DES LANDES (VERRECHNETE MOBILITÄT)</t>
  </si>
  <si>
    <t xml:space="preserve">ACQUISTI SERVIZI SANITARI PER ASSISTENZA OSPEDALIERA DI RICOVERO E ACQUISTI PRESTAZIONI SANITARIE NON DI RICOVERO </t>
  </si>
  <si>
    <t>ANKAUF VON GESUNDHEITSDIENSTEN FÜR AUFENTHALTSBEZOGENE KRANKENHAUSBETREUUNG UND ANKAUF VON  NICHT AUFENTHALTSBEZOGENEN GESUNDHEITSLEISTUNGEN</t>
  </si>
  <si>
    <t>PRESTAZIONI DI RICOVERO DA AZIENDE SANITARIE EXTRA (MOBILITÀ COMPENSATA)</t>
  </si>
  <si>
    <t>AUFENTHALTSBEZOGENE  LEISTUNGEN VON SANITÄTSBETRIEBEN  AUSSERHALB DES LANDES (VERRECHNETE MOBILITÄT)</t>
  </si>
  <si>
    <t>PRESTAZIONI DI RICOVERO DA AZIENDE SANITARIE ESTERE (MOBILITÀ COMPENSATA)</t>
  </si>
  <si>
    <t>AUFENTHALTSBEZOGENE  LEISTUNGEN VON AUSLÄNDISCHEN SANITÄTSBETRIEBEN (VERRECHNETE MOBILITÄT)</t>
  </si>
  <si>
    <t>410.100.49</t>
  </si>
  <si>
    <t>49</t>
  </si>
  <si>
    <t>ASSISTENZA OSPEDALIERA IN REGIME DI RICOVERO DA  CASE DI CURA PRIVATE CONVENZIONATE - PER ACUZIE</t>
  </si>
  <si>
    <t>STATIONÄRE KRANKENHAUSBETREUUNG VON KONVENTIONIERTEN PRIVATKLINIKEN - AKUTPFLEGE</t>
  </si>
  <si>
    <t>ASSISTENZA OSPEDALIERA IN REGIME DI RICOVERO DA  CASE DI CURA PRIVATE CONVENZIONATE - PER POST-ACUZIE</t>
  </si>
  <si>
    <t>STATIONÄRE KRANKENHAUSBETREUUNG VON KONVENTIONIERTEN PRIVATKLINIKEN - POST-AKUTE PFLEGE</t>
  </si>
  <si>
    <t>410.100.52</t>
  </si>
  <si>
    <t>ASSISTENZA OSPEDALIERA IN REGIME DI RICOVERO DA OSPEDALI CLASSIFICATI PRIVATI</t>
  </si>
  <si>
    <t>STATIONÄRE KRANKENHAUSBETREUUNG VON ALS PRIVAT EINGESTUFTEN KRANKENHÄUSERN</t>
  </si>
  <si>
    <t>BA0860</t>
  </si>
  <si>
    <t>B.2.A.7.4.B</t>
  </si>
  <si>
    <t>Servizi sanitari per assistenza ospedaliera da Ospedali Classificati privati</t>
  </si>
  <si>
    <t>PRESTAZIONI DI RICOVERO DA  PRIVATI PER CITTADINI NON RESIDENTI NELLA PAB (MOBILITÀ ATTIVA IN COMPENSAZIONE)</t>
  </si>
  <si>
    <t>AUFENTHALTSBEZOGENE LEISTUNGEN VON PRIVATEN FÜR NICHT IM LAND ANSÄSSIGE BÜRGER (AKTIVE VERRECHNETE MOBILITÄT)</t>
  </si>
  <si>
    <t>ALTRI SERVIZI SANITARI E SOCIO-SANITARI A RILEVANZA SANITARIA DA AZIENDE SANITARIE EXTRA-PAB (FATTURATE DIRETTAMENTE)</t>
  </si>
  <si>
    <t>SONSTIGE GESUNDHEITSDIENSTE UND SOZIAL-GESUNDHEITLICHE DIENSTE VON GESUNDHEITLICHER RELEVANZ VON SANITÄTSBETRIEBEN  AUSSERHALB DES LANDES (DIREKT VERRECHNET)</t>
  </si>
  <si>
    <t>PRESTAZIONI SANITARIE IBMDR DA AZIENDE SANITARIE EXTRA-PAB (MOBILITÀ COMPENSATA)</t>
  </si>
  <si>
    <t>SANITÄRE LEISTUNGEN (IBMDR) VON SANITÄTSBETRIEBEN AUSSERHALB DES LANDS (VERRECHNETE MOBILITÄT)</t>
  </si>
  <si>
    <t>ALTRI SERVIZI SANITARI E SOCIO-SANITARI A RILEVANZA SANITARIA DA  ALTRI SOGGETTI PUBBLICI EXTRA  PAB</t>
  </si>
  <si>
    <t>SONSTIGE GESUNDHEITSDIENSTE UND SOZIAL-GESUNDHEITLICHE DIENSTE VON GESUNDHEITLICHER RELEVANZ VON ANDEREN ÖFFENTLICHEN SUBJEKTEN AUSSERHALB DES LANDES</t>
  </si>
  <si>
    <t>PRESTAZIONI SANITARIE NON DI RICOVERO DA AZIENDE SANITARIE ESTERE (MOBILITÀ COMPENSATA)</t>
  </si>
  <si>
    <t>NICHT AUFENTHALTSBEZOGENE SANITÄRE LEISTUNGEN VON AUSLÄNDISCHEN SANITÄTSBETRIEBEN (VERRECHNETE MOBILITÄT)</t>
  </si>
  <si>
    <t>ALTRI SERVIZI SANITARI DA PRIVATO</t>
  </si>
  <si>
    <t>SONSTIGE SANITÄRE DIENSTLEISTUNGEN VON PRIVATEN</t>
  </si>
  <si>
    <t>FORNITURA DI PRODOTTI SANITARI</t>
  </si>
  <si>
    <t>LIEFERUNG VON SANITÄREN GÜTERN</t>
  </si>
  <si>
    <t>420.260.00</t>
  </si>
  <si>
    <t>260</t>
  </si>
  <si>
    <t>CONTRIBUTI A SOCIETÁ PARTECIPATE E/O ENTI DIPENDENTI DELLA PAB</t>
  </si>
  <si>
    <t>BEITRÄGE AN BETEILIGTE UNTERNEHMEN UND/ODER ABHÄNGIGE KÖRPERSCHAFTEN DES LANDES</t>
  </si>
  <si>
    <t>420.260.10</t>
  </si>
  <si>
    <t>BA1310</t>
  </si>
  <si>
    <t>TRASFERIMENTI PREVISTI DALL'ART. 7 del D.LGS. 19.11.2008 N. 194 (RIFINANZIAMENTO CONTROLLI  VETERINARI UFFICIALI)</t>
  </si>
  <si>
    <t>ÜBERWEISUNGEN IM SINNE VON ART. 7 DER GESETZESVERORDNUNG NR. 194 vom 19.11.2008 (REFINANZIERUNG AMTSTIERÄRZTLICHE KONTROLLEN)</t>
  </si>
  <si>
    <t xml:space="preserve">ALTRI CANONI DI NOLEGGIO </t>
  </si>
  <si>
    <t>SONSTIGE GEBÜHREN FÜR MIETE</t>
  </si>
  <si>
    <t>ZUWEISUNGEN AN RÜCKSTELLUNGEN FÜR SONSTIGE AUSZUZAHLENDE ABGABEN - LEITUNGSORGANE</t>
  </si>
  <si>
    <t>ZUWEISUNGEN AN RÜCKSTELLUNGEN FÜR SONSTIGE ZU LIQUIDIERENDE AUFWENDUNGEN - RECHNUNGSREVISORENKOLLEGIUM</t>
  </si>
  <si>
    <t>ACCANTONAMENTI PER RINNOVO CONVENZIONI</t>
  </si>
  <si>
    <t>ZUWEISUNGEN AN RÜCKSTELLUNGEN FÜR VERTRAGSERNEUERUNGEN</t>
  </si>
  <si>
    <t>535.700.25</t>
  </si>
  <si>
    <t>ACCANTONAMENTI PER CONTENZIOSO PERSONALE NON DIPENDENTE</t>
  </si>
  <si>
    <t>ZUWEISUNGEN AN RÜCKSTELLUNGEN FÜR STREIFÄLLE DES NICHT BEDIENSTETEN PERSONALS</t>
  </si>
  <si>
    <t>SOPRAVVENIENZE PASSIVE V/TERZI RELATIVE ALLA MOBILITÀ EXTRA PAB</t>
  </si>
  <si>
    <t>AUSSERORDENTLICHE AUFWÄNDE GEGENÜBER DRITTEN BETREFFEND MOBILITÄT AUSSERHALB DES LANDES</t>
  </si>
  <si>
    <t>INSUSSISTENZE DELL'ATTIVO RELATIVE ALLA MOBILITÀ EXTRA PAB</t>
  </si>
  <si>
    <t>AKTIVSCHWUND BETREFFEND DIE MOBILITÄT AUSSERHALB DES LANDES</t>
  </si>
  <si>
    <t>MINUSVALENZE DA ALIENAZIONI DI IMMOBILIZZAZIONI ACQUISITE CON FINANZIAMENTI PER INVESTIMENTI - SOGGETTE A STERILIZZAZIONE</t>
  </si>
  <si>
    <t>VERLUSTE AUS VERÄUSSERUNGEN VON ANLAGEGÜTERN, DIE MIT FINANZIERUNGEN FÜR INVESTITIONEN ERWORBEN WURDEN - DER STERILISIERUNG UNTERWORFEN</t>
  </si>
  <si>
    <t xml:space="preserve">MINUSVALENZE DA ALIENAZIONI DI IMMOBILIZZAZIONI ACQUISITE CON FINANZIAMENTI PER INVESTIMENTI - SOGGETTE A STERILIZZAZIONE </t>
  </si>
  <si>
    <t>MINUSVALENZE DA ALIENAZIONI DI IMMOBILIZZAZIONI ACQUISITE CON RISERVA UTILE O ALTRI FINANZIAMENTI - NON SOGGETTE A STERILIZZAZIONE</t>
  </si>
  <si>
    <t>VERLUSTE AUS VERÄUSSERUNGEN VON MIT GEWINNVORTRÄGEN ODER ANDEREN FINANZIERUNGEN ERWORBENEN ANLAGEGÜTERN - NICHT DER STERILISIERUNG UNTERWORFEN</t>
  </si>
  <si>
    <t>PRESTAZIONI DI CUI L.P. 16/2012 (GALENICI E MATERIALE SANITARIO)</t>
  </si>
  <si>
    <t>LEISTUNGEN GEM. LG  16/2012 (GALENIKA UND SANITÄRES MATERIAL)</t>
  </si>
  <si>
    <t>PRESTAZIONI DI RICOVERO AD AZIENDE SANITARIE EXTRA-PAB (MOBILITÀ COMPENSATA)</t>
  </si>
  <si>
    <t>KRANKENHAUSAUFENTHALTSBEZOGENE LEISTUNGEN  FÜR SANITÄTSBETRIEBE AUSSERHALB DES LANDES (VERRECHNETE MOBILITÄT)</t>
  </si>
  <si>
    <t>PRESTAZIONI DI RICOVERO AD AZIENDE SANITARIE ESTERE (MOBILITÀ COMPENSATA)</t>
  </si>
  <si>
    <t>KRANKENHAUSAUFENTHALTSBEZOGENE LEISTUNGEN  FÜR AUSLÄNDISCHE SANITÄTSBETRIEBE (VERRECHNETE MOBILITÄT)</t>
  </si>
  <si>
    <t>RICAVI PER PRESTAZIONI SANITARIE E SOCIO-SANITARIE A RILEVANZA SANITARIA (NON DI RICOVERO)</t>
  </si>
  <si>
    <t xml:space="preserve">ERLÖSE AUS GESUNDHEITSLEISTUNGEN UND SOZIAL-GESUNDHEITLICHEN LEISTUNGEN VON GESUNDHEITLICHER RELEVANZ (NICHT AUFENTHALTSBEZOGENE LEISTUNGEN) </t>
  </si>
  <si>
    <t>ALTRE PRESTAZIONI SANITARIE E SOCIO-SANITARIE A RILEVANZA SANITARIA  AD AZIENDE SANITARIE EXTRA-PAB (FATTURATE DIRETTAMENTE)</t>
  </si>
  <si>
    <t>SONSTIGE GESUNDHEITSLEISTUNGEN UND SOZIAL-GESUNDHEITLICHE LEISTUNGEN MIT GESUNDHEITLICHER RELEVANZ FÜR SANITÄTSBETRIEBE AUSSERHALB DES LANDES (DIREKT VERRECHNET)</t>
  </si>
  <si>
    <t>PRESTAZIONI SANITARIE NON DI RICOVERO AD AZIENDE SANITARIE EXTRA-PAB PER ASSISTENZA FARMACEUTICA (MOBILITÀ COMPENSATA)</t>
  </si>
  <si>
    <t>NICHT KRANKENHAUSAUFENTHALTSBEZOGENE SANITÄRE LEISTUNGEN  FÜR SANITÄTSBETRIEBE AUSSERHALB DES LANDES FÜR PHARMAZEUTISCHE BETREUUNG (VERRECHNETE MOBILITÄT)</t>
  </si>
  <si>
    <t>PRESTAZIONI SANITARIE NON DI RICOVERO  AD AZIENDE SANITARIE EXTRA-PAB PER ASSISTENZA SANITARIA DI BASE (MOBILITÀ COMPENSATA)</t>
  </si>
  <si>
    <t>NICHT KRANKENHAUSAUFENTHALTSBEZOGENE SANITÄRE LEISTUNGEN  FÜR SANITÄTSBETRIEBE AUSSERHALB DES LANDES FÜR GESUNDHEITLICHE GRUNDVERSORGUNG (VERRECHNETE MOBILITÄT)</t>
  </si>
  <si>
    <t>PRESTAZIONI SANITARIE NON DI RICOVERO  AD AZIENDE SANITARIE EXTRA-PAB PER ASSISTENZA SPECIALISTICA AMBULATORIALE (MOBILITÀ COMPENSATA)</t>
  </si>
  <si>
    <t>NICHT KRANKENHAUSAUFENTHALTSBEZOGENE SANITÄRE LEISTUNGEN  FÜR SANITÄTSBETRIEBE AUSSERHALB DES LANDES FÜR FACHÄRZTLICHE BETREUUNG (VERRECHNETE MOBILITÄT)</t>
  </si>
  <si>
    <t>PRESTAZIONI SANITARIE NON DI RICOVERO  AD AZIENDE SANITARIE EXTRA-PAB PER CURE TERMALI (MOBILITÀ COMPENSATA)</t>
  </si>
  <si>
    <t>NICHT KRANKENHAUSAUFENTHALTSBEZOGENE SANITÄRE LEISTUNGEN  FÜR SANITÄTSBETRIEBE AUSSERHALB DES LANDES FÜR THERMALKUREN (VERRECHNETE MOBILITÄT)</t>
  </si>
  <si>
    <t>PRESTAZIONI SANITARIE NON DI RICOVERO  AD AZIENDE SANITARIE EXTRA-PAB PER SOMMINISTRAZIONE DIRETTA  FARMACI (MOBILITÀ COMPENSATA)</t>
  </si>
  <si>
    <t>NICHT KRANKENHAUSAUFENTHALTSBEZOGENE SANITÄRE LEISTUNGEN  FÜR SANITÄTSBETRIEBE AUSSERHALB DES LANDES FÜR DIREKTE VERABREICHUNG VON MEDIKAMENTEN (VERRECHNETE MOBILITÄT)</t>
  </si>
  <si>
    <t>PRESTAZIONI SANITARIE NON DI RICOVERO  AD AZIENDE SANITARIE EXTRA-PAB PER TRASPORTI CON AMBULANZA ED ELISOCCORSO (MOBILITÀ COMPENSATA)</t>
  </si>
  <si>
    <t>NICHT KRANKENHAUSAUFENTHALTSBEZOGENE SANITÄRE LEISTUNGEN  FÜR SANITÄTSBETRIEBE AUSSERHALB DES LANDES FÜR KRANKENWAGEN- ODER HUBSCHRAUBERTRANSPORTE (VERRECHNETE MOBILITÄT)</t>
  </si>
  <si>
    <t>PRESTAZIONI SANITARIE NON DI RICOVERO  AD AZIENDE SANITARIE EXTRA-PAB PER CESSIONE DI EMOCOMPONENTI E CELLULE STAMINALI (MOBILITÀ COMPENSATA)</t>
  </si>
  <si>
    <t>NICHT KRANKENHAUSAUFENTHALTSBEZOGENE SANITÄRE LEISTUNGEN  FÜR SANITÄTSBETRIEBE AUSSERHALB DES LANDES FÜR VERABREICHUNG VON HÄMOKOMPONENTEN UND STAMMZELLEN (VERRECHNETE MOBILITÄT)</t>
  </si>
  <si>
    <t>ALTRE PRESTAZIONI SANITARIE E SOCIO-SANITARIE A RILEVANZA SANITARIA AD AZIENDE SANITARIE EXTRA PAB (MOBILITÀ COMPENSATA)</t>
  </si>
  <si>
    <t>SONSTIGE GESUNDHEITSLEISTUNGEN UND SOZIAL-GESUNDHEITLICHE LEISTUNGEN VON GESUNDHEITLICHER RELEVANZ FÜR SANITÄTSBETRIEBE AUSSERHALB DES LANDES (VERRECHNETE MOBILITÄT)</t>
  </si>
  <si>
    <t>ALTRE PRESTAZIONI SANITARIE E SOCIO-SANITARIE A RILEVANZA SANITARIA AD ALTRI SOGGETTI PUBBLICI</t>
  </si>
  <si>
    <t>SONSTIGE GESUNDHEITSLEISTUNGEN UND SOZIAL-GESUNDHEITLICHE LEISTUNGEN VON GESUNDHEITLICHER RELEVANZ FÜR ANDERE ÖFFENTLICHE SUBJEKTE</t>
  </si>
  <si>
    <t>PRESTAZIONI NON DI RICOVERO AD AZIENDE SANITARIE E CASSE MUTUA ESTERE (FATTURATE DIRETTAMENTE)</t>
  </si>
  <si>
    <t>PRESTAZIONI NON DI RICOVERO AD AZIENDE SANITARIE ESTERE (MOBILITÀ COMPENSATA)</t>
  </si>
  <si>
    <t xml:space="preserve"> NICHT KRANKENHAUSAUFENTHALTSBEZOGENE SANITÄRE LEISTUNGEN  FÜR AUSLÄNDISCHE SANITÄTSBETRIEBE (VERRECHNETE MOBILITÄT)</t>
  </si>
  <si>
    <t>ALTRE PRESTAZIONI SANITARIE E SOCIO-SANITARIE A RILEVANZA SANITARIA A STRUTTURE PRIVATE</t>
  </si>
  <si>
    <t>SONSTIGE GESUNDHEITSLEISTUNGEN UND SOZIAL-GESUNDHEITLICHE LEISTUNGEN VON GESUNDHEITLICHER RELEVANZ FÜR PRIVATE EINRICHTUNGEN</t>
  </si>
  <si>
    <t>PRESTAZIONI SANITARIE EROGATE DA PRIVATI  V/ RESIDENTI EXTRAREGIONE (MOBILITÀ ATTIVA IN COMPENSAZIONE)</t>
  </si>
  <si>
    <t>SANITÄRE LEISTUNGEN VON PRIVATEN FÜR ANSÄSSIGE ANDERER REGIONEN (AKTIVE VERRECHNETE MOBILITÄT)</t>
  </si>
  <si>
    <t>PRESTAZIONI DI RICOVERO EROGATE DA PRIVATI  V/ RESIDENTI EXTRAREGIONE (MOBILITÀ ATTIVA IN COMPENSAZIONE)</t>
  </si>
  <si>
    <t>AUFENTHALTBEZOGENE LEISTUNGEN VON PRIVATEN FÜR ANSÄSSIGE ANDERER REGIONEN (AKTIVE VERRECHNETE MOBILITÄT)</t>
  </si>
  <si>
    <t>PRESTAZIONI NON DI RICOVERO -AMBULATORIALI- EROGATE DA PRIVATI  V/ RESIDENTI EXTRAREGIONE (MOBILITÀ ATTIVA IN COMPENSAZIONE)</t>
  </si>
  <si>
    <t>NICHT AUFENTHALTBEZOGENE, FACHÄRZTLICHE LEISTUNGEN VON PRIVATEN FÜR ANSÄSSIGE ANDERER REGIONEN (AKTIVE VERRECHNETE MOBILITÄT)</t>
  </si>
  <si>
    <t>ALTRE PRESTAZIONI NON DI RICOVERO EROGATE DA PRIVATI  V/ RESIDENTI EXTRAREGIONE (MOBILITÀ ATTIVA IN COMPENSAZIONE)</t>
  </si>
  <si>
    <t>ANDERE NICHT AUFENTHALTBEZOGENE LEISTUNGEN VON PRIVATEN FÜR ANSÄSSIGE ANDERER REGIONEN (AKTIVE VERRECHNETE MOBILITÄT)</t>
  </si>
  <si>
    <t>PRESTAZIONI DI RICOVERO PER ACUZIE A PRIVATI</t>
  </si>
  <si>
    <t>AUFENTHALTSBEZOGENE LEISTUNGEN FÜR AKUTPFLEGE FÜR PRIVATE</t>
  </si>
  <si>
    <t>PRESTAZIONI DI RICOVERO PER POSTACUZIE A PRIVATI</t>
  </si>
  <si>
    <t>AUFENTHALTSBEZOGENE LEISTUNGEN FÜR POSTAKUTE BEHANDLUNG FÜR PRIVATE</t>
  </si>
  <si>
    <t>ALTRE PRESTAZIONI SANITARIE E SOCIO-SANITARIE A RILEVANZA SANITARIA A PRIVATI</t>
  </si>
  <si>
    <t>SONSTIGE GESUNDHEITSLEISTUNGEN UND SOZIAL-GESUNDHEITLICHE LEISTUNGEN VON GESUNDHEITLICHER RELEVANZ FÜR PRIVATE</t>
  </si>
  <si>
    <t>RICAVI PER ALTRE PRESTAZIONI NON SANITARIE</t>
  </si>
  <si>
    <t>ERLÖSE AUS ANDEREN NICHT MEDIZINISCHEN LEISTUNGEN</t>
  </si>
  <si>
    <t>RIMBORSO VITTO ED ALLOGGIO DA PERSONALE NON DIPENDENTE E DA ALTRI SOGGETTI PRIVATI</t>
  </si>
  <si>
    <t>RÜCKZAHLUNG FÜR VERPFLEGUNG UND UNTERKUNFT DES NICHT BEDIENSTETEN PERSONALS UND VON ANDEREN PRIVATEN SUBJEKTEN</t>
  </si>
  <si>
    <t>740.200.60</t>
  </si>
  <si>
    <t>RIMBORSO VITTO ED ALLOGGIO DA ALTRI SOGGETTI PUBBLICI</t>
  </si>
  <si>
    <t xml:space="preserve">RÜCKZAHLUNG FÜR VERPFLEGUNG UND UNTERKUNFT VON ANDEREN ÖFFENTLICHEN SUBJEKTEN </t>
  </si>
  <si>
    <t>SPERIMENTAZIONE FARMACI</t>
  </si>
  <si>
    <t>MODELLVERSUCHE MEDIKAMENTE</t>
  </si>
  <si>
    <t>ALTRI INTERESSI ATTIVI</t>
  </si>
  <si>
    <t>SONSTIGE AKTIVZINSEN</t>
  </si>
  <si>
    <t>SOPRAVVENIENZE ATTIVE V/TERZI RELATIVE ALLA MOBILITÀ EXTRA PAB</t>
  </si>
  <si>
    <t>AUSSERORDENTLICHE ERTRÄGE GEGENÜBER DRITTEN BETREFFEND MOBILITÄT AUSSERHALB DES LANDES</t>
  </si>
  <si>
    <t>INSUSSISTENZE DEL PASSIVO RELATIVE ALLA MOBILITÀ EXTRA PAB</t>
  </si>
  <si>
    <t>PASSIVSCHWUND BETREFFEND DIE MOBILITÄT AUSSERHALB DES LANDES</t>
  </si>
  <si>
    <t>810.320.00</t>
  </si>
  <si>
    <t>UTILIZZO FINANZIAMENTI PER INVESTIMENTI DA PLUSVALENZE E CONTRIBUTI REINVESTITI</t>
  </si>
  <si>
    <t>VERWENDUNG VON FINANZIERUNGEN AUS INVESTIERTEN VERÄUSSERUNGSGEWINNEN UND BEITRÄGEN</t>
  </si>
  <si>
    <t>810.320.10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</si>
</sst>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41" formatCode="_-* #,##0_-;\-* #,##0_-;_-* &quot;-&quot;_-;_-@_-"/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-* #,##0.00_-;\-* #,##0.00_-;_-* \-??_-;_-@_-"/>
    <numFmt numFmtId="167" formatCode="_-* #,##0.00&quot; DM&quot;_-;\-* #,##0.00&quot; DM&quot;_-;_-* \-??&quot; DM&quot;_-;_-@_-"/>
    <numFmt numFmtId="168" formatCode="_-* #,##0_-;\-* #,##0_-;_-* \-_-;_-@_-"/>
    <numFmt numFmtId="169" formatCode="_-* #,##0.00&quot; €&quot;_-;\-* #,##0.00&quot; €&quot;_-;_-* \-??&quot; €&quot;_-;_-@_-"/>
    <numFmt numFmtId="170" formatCode="_-&quot;€ &quot;* #,##0.00_-;&quot;-€ &quot;* #,##0.00_-;_-&quot;€ &quot;* \-??_-;_-@_-"/>
    <numFmt numFmtId="171" formatCode="#,###"/>
    <numFmt numFmtId="172" formatCode="_-* #,##0.00_-;\-* #,##0.00_-;_-* \-_-;_-@_-"/>
    <numFmt numFmtId="173" formatCode="_(* #,##0_);_(* \(#,##0\);_(* &quot;-&quot;_);_(@_)"/>
    <numFmt numFmtId="174" formatCode="_ * #,##0_ ;_ * \-#,##0_ ;_ * &quot;-&quot;_ ;_ @_ "/>
    <numFmt numFmtId="175" formatCode="_ * #,##0.00_ ;_ * \-#,##0.00_ ;_ * &quot;-&quot;??_ ;_ @_ "/>
    <numFmt numFmtId="176" formatCode="0.0%"/>
    <numFmt numFmtId="177" formatCode="_ * #,##0.00_ ;_ * \-#,##0.00_ ;_ * &quot;-&quot;_ ;_ @_ "/>
    <numFmt numFmtId="178" formatCode="\+\ 0.00%;[Red]\ \ \-\ 0.00%"/>
    <numFmt numFmtId="179" formatCode="\+\ 0.00%\ ;\-\ 0.00%\ "/>
    <numFmt numFmtId="180" formatCode="_-&quot;£&quot;* #,##0_-;\-&quot;£&quot;* #,##0_-;_-&quot;£&quot;* &quot;-&quot;_-;_-@_-"/>
  </numFmts>
  <fonts count="54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2"/>
      <name val="Times New Roman"/>
      <family val="1"/>
    </font>
    <font>
      <sz val="10"/>
      <name val="Verdana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2"/>
      <name val="New Century Schlbk"/>
      <family val="1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Verdana"/>
      <family val="2"/>
    </font>
    <font>
      <b/>
      <sz val="8"/>
      <name val="Verdana"/>
      <family val="2"/>
    </font>
    <font>
      <sz val="8"/>
      <color indexed="17"/>
      <name val="Verdana"/>
      <family val="2"/>
    </font>
    <font>
      <sz val="8"/>
      <color indexed="4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i/>
      <sz val="9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sz val="8"/>
      <name val="Arial"/>
      <family val="2"/>
    </font>
    <font>
      <sz val="10"/>
      <name val="Arial"/>
      <family val="2"/>
    </font>
    <font>
      <sz val="20"/>
      <name val="Verdana"/>
      <family val="2"/>
    </font>
    <font>
      <b/>
      <sz val="18"/>
      <name val="Verdana"/>
      <family val="2"/>
    </font>
    <font>
      <b/>
      <sz val="16"/>
      <name val="Verdana"/>
      <family val="2"/>
    </font>
    <font>
      <i/>
      <sz val="14"/>
      <name val="Verdana"/>
      <family val="2"/>
    </font>
    <font>
      <i/>
      <sz val="11"/>
      <name val="Verdana"/>
      <family val="2"/>
    </font>
    <font>
      <b/>
      <sz val="14"/>
      <name val="Verdana"/>
      <family val="2"/>
    </font>
    <font>
      <b/>
      <i/>
      <sz val="10"/>
      <name val="Verdana"/>
      <family val="2"/>
    </font>
    <font>
      <i/>
      <sz val="10"/>
      <name val="Verdana"/>
      <family val="2"/>
    </font>
    <font>
      <b/>
      <u val="double"/>
      <sz val="10"/>
      <name val="Verdana"/>
      <family val="2"/>
    </font>
    <font>
      <sz val="10"/>
      <color indexed="10"/>
      <name val="Verdana"/>
      <family val="2"/>
    </font>
    <font>
      <b/>
      <u/>
      <sz val="10"/>
      <name val="Verdana"/>
      <family val="2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trike/>
      <sz val="8"/>
      <name val="Verdana"/>
      <family val="2"/>
    </font>
    <font>
      <strike/>
      <sz val="9"/>
      <name val="Verdana"/>
      <family val="2"/>
    </font>
    <font>
      <sz val="10"/>
      <name val="MS Sans Serif"/>
      <family val="2"/>
    </font>
    <font>
      <b/>
      <sz val="12"/>
      <name val="New Century Schlbk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6"/>
      <color indexed="81"/>
      <name val="Tahoma"/>
      <family val="2"/>
    </font>
  </fonts>
  <fills count="40">
    <fill>
      <patternFill patternType="none"/>
    </fill>
    <fill>
      <patternFill patternType="gray125"/>
    </fill>
    <fill>
      <patternFill patternType="solid">
        <fgColor indexed="9"/>
        <bgColor indexed="41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2"/>
        <bgColor indexed="27"/>
      </patternFill>
    </fill>
    <fill>
      <patternFill patternType="solid">
        <fgColor indexed="13"/>
        <bgColor indexed="51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51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7558519241921"/>
        <bgColor indexed="41"/>
      </patternFill>
    </fill>
    <fill>
      <patternFill patternType="solid">
        <fgColor rgb="FF92D050"/>
        <bgColor indexed="41"/>
      </patternFill>
    </fill>
  </fills>
  <borders count="10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23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8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8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8"/>
      </top>
      <bottom style="hair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hair">
        <color indexed="64"/>
      </bottom>
      <diagonal/>
    </border>
    <border>
      <left/>
      <right style="thin">
        <color indexed="8"/>
      </right>
      <top style="thin">
        <color indexed="8"/>
      </top>
      <bottom style="hair">
        <color indexed="64"/>
      </bottom>
      <diagonal/>
    </border>
    <border>
      <left style="thin">
        <color indexed="64"/>
      </left>
      <right/>
      <top style="thin">
        <color indexed="8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51">
    <xf numFmtId="0" fontId="0" fillId="0" borderId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8" borderId="0" applyNumberFormat="0" applyBorder="0" applyAlignment="0" applyProtection="0"/>
    <xf numFmtId="0" fontId="38" fillId="7" borderId="0" applyNumberFormat="0" applyBorder="0" applyAlignment="0" applyProtection="0"/>
    <xf numFmtId="0" fontId="38" fillId="10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3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9" borderId="0" applyNumberFormat="0" applyBorder="0" applyAlignment="0" applyProtection="0"/>
    <xf numFmtId="0" fontId="38" fillId="16" borderId="0" applyNumberFormat="0" applyBorder="0" applyAlignment="0" applyProtection="0"/>
    <xf numFmtId="0" fontId="38" fillId="15" borderId="0" applyNumberFormat="0" applyBorder="0" applyAlignment="0" applyProtection="0"/>
    <xf numFmtId="0" fontId="38" fillId="12" borderId="0" applyNumberFormat="0" applyBorder="0" applyAlignment="0" applyProtection="0"/>
    <xf numFmtId="0" fontId="38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13" fillId="4" borderId="0" applyNumberFormat="0" applyBorder="0" applyAlignment="0" applyProtection="0"/>
    <xf numFmtId="0" fontId="4" fillId="15" borderId="1" applyNumberFormat="0" applyAlignment="0" applyProtection="0"/>
    <xf numFmtId="0" fontId="6" fillId="25" borderId="2" applyNumberFormat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66" fontId="26" fillId="0" borderId="0" applyFill="0" applyBorder="0" applyAlignment="0" applyProtection="0"/>
    <xf numFmtId="167" fontId="26" fillId="0" borderId="0" applyFill="0" applyBorder="0" applyAlignment="0" applyProtection="0"/>
    <xf numFmtId="168" fontId="26" fillId="0" borderId="0" applyFill="0" applyBorder="0" applyAlignment="0" applyProtection="0"/>
    <xf numFmtId="168" fontId="26" fillId="0" borderId="0" applyFill="0" applyBorder="0" applyAlignment="0" applyProtection="0"/>
    <xf numFmtId="169" fontId="26" fillId="0" borderId="0" applyFill="0" applyBorder="0" applyAlignment="0" applyProtection="0"/>
    <xf numFmtId="169" fontId="26" fillId="0" borderId="0" applyFill="0" applyBorder="0" applyAlignment="0" applyProtection="0"/>
    <xf numFmtId="169" fontId="26" fillId="0" borderId="0" applyFill="0" applyBorder="0" applyAlignment="0" applyProtection="0"/>
    <xf numFmtId="164" fontId="26" fillId="0" borderId="0" applyFont="0" applyFill="0" applyBorder="0" applyAlignment="0" applyProtection="0"/>
    <xf numFmtId="170" fontId="26" fillId="0" borderId="0" applyFill="0" applyBorder="0" applyAlignment="0" applyProtection="0"/>
    <xf numFmtId="0" fontId="11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166" fontId="26" fillId="0" borderId="0" applyFill="0" applyBorder="0" applyAlignment="0" applyProtection="0"/>
    <xf numFmtId="166" fontId="26" fillId="0" borderId="0" applyFill="0" applyBorder="0" applyAlignment="0" applyProtection="0"/>
    <xf numFmtId="165" fontId="26" fillId="0" borderId="0" applyFont="0" applyFill="0" applyBorder="0" applyAlignment="0" applyProtection="0"/>
    <xf numFmtId="0" fontId="5" fillId="0" borderId="6" applyNumberFormat="0" applyFill="0" applyAlignment="0" applyProtection="0"/>
    <xf numFmtId="168" fontId="26" fillId="0" borderId="0" applyFill="0" applyBorder="0" applyAlignment="0" applyProtection="0"/>
    <xf numFmtId="168" fontId="26" fillId="0" borderId="0" applyFill="0" applyBorder="0" applyAlignment="0" applyProtection="0"/>
    <xf numFmtId="41" fontId="26" fillId="0" borderId="0" applyFont="0" applyFill="0" applyBorder="0" applyAlignment="0" applyProtection="0"/>
    <xf numFmtId="41" fontId="2" fillId="0" borderId="0" applyFont="0" applyFill="0" applyBorder="0" applyAlignment="0" applyProtection="0"/>
    <xf numFmtId="174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166" fontId="26" fillId="0" borderId="0" applyFill="0" applyBorder="0" applyAlignment="0" applyProtection="0"/>
    <xf numFmtId="43" fontId="26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26" fillId="0" borderId="0"/>
    <xf numFmtId="0" fontId="47" fillId="0" borderId="0"/>
    <xf numFmtId="0" fontId="42" fillId="0" borderId="0"/>
    <xf numFmtId="0" fontId="49" fillId="0" borderId="0"/>
    <xf numFmtId="0" fontId="26" fillId="0" borderId="0"/>
    <xf numFmtId="0" fontId="2" fillId="0" borderId="0"/>
    <xf numFmtId="0" fontId="8" fillId="0" borderId="0"/>
    <xf numFmtId="0" fontId="8" fillId="0" borderId="0"/>
    <xf numFmtId="0" fontId="2" fillId="10" borderId="7" applyNumberFormat="0" applyFont="0" applyAlignment="0" applyProtection="0"/>
    <xf numFmtId="0" fontId="26" fillId="10" borderId="7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0" fontId="26" fillId="0" borderId="0"/>
    <xf numFmtId="0" fontId="9" fillId="0" borderId="0"/>
    <xf numFmtId="0" fontId="43" fillId="0" borderId="0" applyNumberFormat="0" applyFill="0" applyBorder="0" applyAlignment="0" applyProtection="0"/>
    <xf numFmtId="171" fontId="48" fillId="0" borderId="0">
      <alignment horizontal="left"/>
    </xf>
    <xf numFmtId="171" fontId="12" fillId="0" borderId="0">
      <alignment horizontal="left"/>
    </xf>
    <xf numFmtId="0" fontId="44" fillId="0" borderId="8" applyNumberFormat="0" applyFill="0" applyAlignment="0" applyProtection="0"/>
    <xf numFmtId="0" fontId="14" fillId="26" borderId="0" applyNumberFormat="0" applyBorder="0" applyAlignment="0" applyProtection="0"/>
    <xf numFmtId="180" fontId="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6" fillId="0" borderId="0"/>
    <xf numFmtId="0" fontId="26" fillId="0" borderId="0"/>
    <xf numFmtId="0" fontId="38" fillId="0" borderId="0"/>
    <xf numFmtId="0" fontId="2" fillId="0" borderId="0"/>
    <xf numFmtId="166" fontId="2" fillId="0" borderId="0" applyFill="0" applyBorder="0" applyAlignment="0" applyProtection="0"/>
    <xf numFmtId="0" fontId="50" fillId="0" borderId="0"/>
    <xf numFmtId="166" fontId="2" fillId="0" borderId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9" fontId="2" fillId="0" borderId="0" applyFill="0" applyBorder="0" applyAlignment="0" applyProtection="0"/>
    <xf numFmtId="169" fontId="2" fillId="0" borderId="0" applyFill="0" applyBorder="0" applyAlignment="0" applyProtection="0"/>
    <xf numFmtId="169" fontId="2" fillId="0" borderId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" fillId="16" borderId="0" applyNumberFormat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10" borderId="7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2" fillId="0" borderId="0"/>
  </cellStyleXfs>
  <cellXfs count="447">
    <xf numFmtId="0" fontId="0" fillId="0" borderId="0" xfId="0"/>
    <xf numFmtId="0" fontId="15" fillId="0" borderId="0" xfId="0" applyFont="1" applyBorder="1" applyAlignment="1">
      <alignment vertical="center" wrapText="1"/>
    </xf>
    <xf numFmtId="0" fontId="15" fillId="27" borderId="9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vertical="center" wrapText="1"/>
    </xf>
    <xf numFmtId="0" fontId="17" fillId="0" borderId="10" xfId="0" applyFont="1" applyBorder="1" applyAlignment="1">
      <alignment vertical="center" wrapText="1"/>
    </xf>
    <xf numFmtId="0" fontId="17" fillId="0" borderId="10" xfId="0" applyFont="1" applyFill="1" applyBorder="1" applyAlignment="1">
      <alignment vertical="center" wrapText="1"/>
    </xf>
    <xf numFmtId="0" fontId="16" fillId="27" borderId="11" xfId="0" applyFont="1" applyFill="1" applyBorder="1" applyAlignment="1">
      <alignment horizontal="center" vertical="center"/>
    </xf>
    <xf numFmtId="0" fontId="15" fillId="0" borderId="0" xfId="0" applyFont="1"/>
    <xf numFmtId="0" fontId="15" fillId="0" borderId="0" xfId="0" applyFont="1" applyAlignment="1">
      <alignment vertical="center"/>
    </xf>
    <xf numFmtId="0" fontId="15" fillId="0" borderId="0" xfId="0" applyFont="1" applyAlignment="1">
      <alignment vertical="center" wrapText="1"/>
    </xf>
    <xf numFmtId="0" fontId="22" fillId="0" borderId="0" xfId="0" applyFont="1" applyAlignment="1">
      <alignment vertical="center"/>
    </xf>
    <xf numFmtId="0" fontId="23" fillId="0" borderId="0" xfId="0" applyFont="1" applyAlignment="1"/>
    <xf numFmtId="0" fontId="24" fillId="0" borderId="0" xfId="0" applyFont="1" applyAlignment="1"/>
    <xf numFmtId="0" fontId="23" fillId="0" borderId="0" xfId="0" applyFont="1" applyAlignment="1">
      <alignment horizontal="right" vertical="center"/>
    </xf>
    <xf numFmtId="0" fontId="24" fillId="0" borderId="0" xfId="0" applyFont="1" applyAlignment="1">
      <alignment horizontal="right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16" fillId="27" borderId="12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27" borderId="13" xfId="0" applyNumberFormat="1" applyFont="1" applyFill="1" applyBorder="1" applyAlignment="1">
      <alignment horizontal="center" vertical="center"/>
    </xf>
    <xf numFmtId="0" fontId="16" fillId="0" borderId="0" xfId="0" applyNumberFormat="1" applyFont="1" applyAlignment="1">
      <alignment horizontal="center" vertical="center"/>
    </xf>
    <xf numFmtId="0" fontId="15" fillId="0" borderId="9" xfId="0" applyFont="1" applyBorder="1" applyAlignment="1">
      <alignment vertical="center" wrapText="1"/>
    </xf>
    <xf numFmtId="0" fontId="15" fillId="0" borderId="14" xfId="0" applyFont="1" applyBorder="1" applyAlignment="1">
      <alignment vertical="center" wrapText="1"/>
    </xf>
    <xf numFmtId="172" fontId="15" fillId="0" borderId="13" xfId="50" applyNumberFormat="1" applyFont="1" applyFill="1" applyBorder="1" applyAlignment="1" applyProtection="1">
      <alignment vertical="center"/>
    </xf>
    <xf numFmtId="10" fontId="15" fillId="0" borderId="9" xfId="50" applyNumberFormat="1" applyFont="1" applyFill="1" applyBorder="1" applyAlignment="1" applyProtection="1">
      <alignment vertical="center"/>
    </xf>
    <xf numFmtId="10" fontId="15" fillId="0" borderId="13" xfId="50" applyNumberFormat="1" applyFont="1" applyFill="1" applyBorder="1" applyAlignment="1" applyProtection="1">
      <alignment vertical="center"/>
    </xf>
    <xf numFmtId="0" fontId="15" fillId="0" borderId="0" xfId="0" applyFont="1" applyFill="1" applyBorder="1" applyAlignment="1">
      <alignment vertical="center" wrapText="1"/>
    </xf>
    <xf numFmtId="0" fontId="16" fillId="0" borderId="9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172" fontId="16" fillId="0" borderId="13" xfId="50" applyNumberFormat="1" applyFont="1" applyFill="1" applyBorder="1" applyAlignment="1" applyProtection="1">
      <alignment vertical="center"/>
    </xf>
    <xf numFmtId="10" fontId="16" fillId="0" borderId="13" xfId="50" applyNumberFormat="1" applyFont="1" applyFill="1" applyBorder="1" applyAlignment="1" applyProtection="1">
      <alignment vertical="center"/>
    </xf>
    <xf numFmtId="10" fontId="16" fillId="0" borderId="9" xfId="50" applyNumberFormat="1" applyFont="1" applyFill="1" applyBorder="1" applyAlignment="1" applyProtection="1">
      <alignment vertical="center"/>
    </xf>
    <xf numFmtId="0" fontId="15" fillId="2" borderId="0" xfId="0" applyFont="1" applyFill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9" fillId="0" borderId="0" xfId="93" applyFont="1"/>
    <xf numFmtId="0" fontId="9" fillId="0" borderId="0" xfId="93" applyFont="1" applyAlignment="1">
      <alignment vertical="center"/>
    </xf>
    <xf numFmtId="0" fontId="22" fillId="0" borderId="0" xfId="93" applyFont="1" applyAlignment="1">
      <alignment vertical="center"/>
    </xf>
    <xf numFmtId="0" fontId="23" fillId="0" borderId="15" xfId="93" applyFont="1" applyBorder="1" applyAlignment="1">
      <alignment horizontal="center" vertical="center"/>
    </xf>
    <xf numFmtId="0" fontId="23" fillId="0" borderId="11" xfId="93" applyFont="1" applyBorder="1" applyAlignment="1">
      <alignment vertical="center" wrapText="1"/>
    </xf>
    <xf numFmtId="166" fontId="23" fillId="0" borderId="16" xfId="0" applyNumberFormat="1" applyFont="1" applyFill="1" applyBorder="1" applyAlignment="1">
      <alignment horizontal="center" vertical="center" wrapText="1"/>
    </xf>
    <xf numFmtId="0" fontId="9" fillId="0" borderId="11" xfId="93" applyFont="1" applyBorder="1" applyAlignment="1">
      <alignment vertical="center" wrapText="1"/>
    </xf>
    <xf numFmtId="166" fontId="9" fillId="0" borderId="16" xfId="0" applyNumberFormat="1" applyFont="1" applyBorder="1" applyAlignment="1">
      <alignment horizontal="center" vertical="center" wrapText="1"/>
    </xf>
    <xf numFmtId="166" fontId="23" fillId="0" borderId="16" xfId="0" applyNumberFormat="1" applyFont="1" applyBorder="1" applyAlignment="1">
      <alignment horizontal="center" vertical="center" wrapText="1"/>
    </xf>
    <xf numFmtId="0" fontId="9" fillId="0" borderId="11" xfId="93" applyFont="1" applyBorder="1" applyAlignment="1">
      <alignment horizontal="left" vertical="center" wrapText="1" indent="2"/>
    </xf>
    <xf numFmtId="166" fontId="23" fillId="0" borderId="16" xfId="63" applyFont="1" applyFill="1" applyBorder="1" applyAlignment="1" applyProtection="1">
      <alignment horizontal="center" vertical="center" wrapText="1"/>
    </xf>
    <xf numFmtId="166" fontId="9" fillId="0" borderId="16" xfId="63" applyFont="1" applyFill="1" applyBorder="1" applyAlignment="1" applyProtection="1">
      <alignment horizontal="center" vertical="center" wrapText="1"/>
    </xf>
    <xf numFmtId="166" fontId="9" fillId="0" borderId="0" xfId="93" applyNumberFormat="1" applyFont="1"/>
    <xf numFmtId="0" fontId="9" fillId="0" borderId="11" xfId="93" applyFont="1" applyBorder="1" applyAlignment="1">
      <alignment horizontal="center" vertical="center" wrapText="1"/>
    </xf>
    <xf numFmtId="0" fontId="9" fillId="0" borderId="17" xfId="93" applyFont="1" applyBorder="1" applyAlignment="1">
      <alignment horizontal="center" vertical="center" wrapText="1"/>
    </xf>
    <xf numFmtId="0" fontId="22" fillId="28" borderId="0" xfId="84" applyFont="1" applyFill="1"/>
    <xf numFmtId="0" fontId="27" fillId="28" borderId="0" xfId="84" applyFont="1" applyFill="1" applyAlignment="1">
      <alignment vertical="center"/>
    </xf>
    <xf numFmtId="0" fontId="22" fillId="28" borderId="0" xfId="84" applyFont="1" applyFill="1" applyAlignment="1">
      <alignment horizontal="center" vertical="center"/>
    </xf>
    <xf numFmtId="0" fontId="22" fillId="28" borderId="0" xfId="85" applyFont="1" applyFill="1" applyAlignment="1">
      <alignment vertical="center"/>
    </xf>
    <xf numFmtId="0" fontId="22" fillId="28" borderId="0" xfId="85" applyFont="1" applyFill="1"/>
    <xf numFmtId="0" fontId="30" fillId="28" borderId="0" xfId="85" applyFont="1" applyFill="1" applyAlignment="1">
      <alignment horizontal="center" vertical="center"/>
    </xf>
    <xf numFmtId="0" fontId="31" fillId="28" borderId="0" xfId="85" applyFont="1" applyFill="1" applyAlignment="1">
      <alignment horizontal="center" vertical="center"/>
    </xf>
    <xf numFmtId="4" fontId="23" fillId="28" borderId="18" xfId="71" applyNumberFormat="1" applyFont="1" applyFill="1" applyBorder="1" applyAlignment="1">
      <alignment horizontal="centerContinuous" vertical="center" wrapText="1"/>
    </xf>
    <xf numFmtId="4" fontId="23" fillId="28" borderId="24" xfId="71" applyNumberFormat="1" applyFont="1" applyFill="1" applyBorder="1" applyAlignment="1">
      <alignment horizontal="centerContinuous" vertical="center" wrapText="1"/>
    </xf>
    <xf numFmtId="1" fontId="23" fillId="28" borderId="28" xfId="71" applyNumberFormat="1" applyFont="1" applyFill="1" applyBorder="1" applyAlignment="1">
      <alignment horizontal="centerContinuous" vertical="top" wrapText="1"/>
    </xf>
    <xf numFmtId="4" fontId="33" fillId="28" borderId="29" xfId="71" applyNumberFormat="1" applyFont="1" applyFill="1" applyBorder="1" applyAlignment="1">
      <alignment horizontal="center" vertical="center" wrapText="1"/>
    </xf>
    <xf numFmtId="4" fontId="33" fillId="28" borderId="30" xfId="71" applyNumberFormat="1" applyFont="1" applyFill="1" applyBorder="1" applyAlignment="1">
      <alignment horizontal="center" vertical="center" wrapText="1"/>
    </xf>
    <xf numFmtId="0" fontId="24" fillId="28" borderId="0" xfId="85" applyFont="1" applyFill="1" applyAlignment="1">
      <alignment vertical="center"/>
    </xf>
    <xf numFmtId="0" fontId="22" fillId="0" borderId="0" xfId="85" applyFont="1" applyFill="1" applyAlignment="1">
      <alignment vertical="center"/>
    </xf>
    <xf numFmtId="0" fontId="24" fillId="28" borderId="0" xfId="85" applyFont="1" applyFill="1" applyBorder="1" applyAlignment="1">
      <alignment vertical="center"/>
    </xf>
    <xf numFmtId="49" fontId="23" fillId="28" borderId="0" xfId="85" applyNumberFormat="1" applyFont="1" applyFill="1" applyAlignment="1">
      <alignment horizontal="center" vertical="center"/>
    </xf>
    <xf numFmtId="49" fontId="9" fillId="28" borderId="0" xfId="85" applyNumberFormat="1" applyFont="1" applyFill="1" applyAlignment="1">
      <alignment horizontal="center" vertical="center"/>
    </xf>
    <xf numFmtId="49" fontId="9" fillId="28" borderId="0" xfId="85" applyNumberFormat="1" applyFont="1" applyFill="1" applyAlignment="1">
      <alignment vertical="center"/>
    </xf>
    <xf numFmtId="174" fontId="9" fillId="28" borderId="0" xfId="72" applyNumberFormat="1" applyFont="1" applyFill="1" applyAlignment="1">
      <alignment vertical="center"/>
    </xf>
    <xf numFmtId="174" fontId="23" fillId="28" borderId="0" xfId="85" applyNumberFormat="1" applyFont="1" applyFill="1" applyAlignment="1">
      <alignment vertical="center"/>
    </xf>
    <xf numFmtId="176" fontId="23" fillId="28" borderId="0" xfId="89" applyNumberFormat="1" applyFont="1" applyFill="1" applyAlignment="1">
      <alignment vertical="center"/>
    </xf>
    <xf numFmtId="0" fontId="24" fillId="28" borderId="0" xfId="84" applyFont="1" applyFill="1" applyAlignment="1">
      <alignment horizontal="center" vertical="center"/>
    </xf>
    <xf numFmtId="177" fontId="22" fillId="28" borderId="0" xfId="72" applyNumberFormat="1" applyFont="1" applyFill="1"/>
    <xf numFmtId="49" fontId="24" fillId="28" borderId="0" xfId="85" applyNumberFormat="1" applyFont="1" applyFill="1" applyAlignment="1">
      <alignment horizontal="center" vertical="center"/>
    </xf>
    <xf numFmtId="49" fontId="22" fillId="28" borderId="0" xfId="85" applyNumberFormat="1" applyFont="1" applyFill="1" applyAlignment="1">
      <alignment horizontal="center" vertical="center"/>
    </xf>
    <xf numFmtId="49" fontId="22" fillId="28" borderId="0" xfId="85" applyNumberFormat="1" applyFont="1" applyFill="1"/>
    <xf numFmtId="0" fontId="22" fillId="28" borderId="0" xfId="85" applyFont="1" applyFill="1" applyAlignment="1">
      <alignment horizontal="center" vertical="center"/>
    </xf>
    <xf numFmtId="0" fontId="24" fillId="28" borderId="0" xfId="85" applyFont="1" applyFill="1" applyAlignment="1">
      <alignment horizontal="center" vertical="center"/>
    </xf>
    <xf numFmtId="0" fontId="15" fillId="0" borderId="0" xfId="0" applyFont="1" applyBorder="1" applyAlignment="1">
      <alignment horizontal="left" vertical="center" wrapText="1"/>
    </xf>
    <xf numFmtId="49" fontId="22" fillId="28" borderId="0" xfId="85" applyNumberFormat="1" applyFont="1" applyFill="1" applyAlignment="1">
      <alignment vertical="center"/>
    </xf>
    <xf numFmtId="174" fontId="22" fillId="28" borderId="0" xfId="72" applyNumberFormat="1" applyFont="1" applyFill="1" applyAlignment="1">
      <alignment vertical="center"/>
    </xf>
    <xf numFmtId="174" fontId="24" fillId="28" borderId="0" xfId="85" applyNumberFormat="1" applyFont="1" applyFill="1" applyAlignment="1">
      <alignment vertical="center"/>
    </xf>
    <xf numFmtId="176" fontId="24" fillId="28" borderId="0" xfId="89" applyNumberFormat="1" applyFont="1" applyFill="1" applyAlignment="1">
      <alignment vertical="center"/>
    </xf>
    <xf numFmtId="0" fontId="15" fillId="0" borderId="51" xfId="0" applyFont="1" applyBorder="1" applyAlignment="1">
      <alignment horizontal="left" wrapText="1"/>
    </xf>
    <xf numFmtId="0" fontId="15" fillId="0" borderId="32" xfId="0" applyFont="1" applyBorder="1" applyAlignment="1">
      <alignment horizontal="left" wrapText="1"/>
    </xf>
    <xf numFmtId="0" fontId="15" fillId="0" borderId="36" xfId="0" applyFont="1" applyBorder="1" applyAlignment="1">
      <alignment horizontal="left" wrapText="1"/>
    </xf>
    <xf numFmtId="168" fontId="15" fillId="27" borderId="9" xfId="0" applyNumberFormat="1" applyFont="1" applyFill="1" applyBorder="1" applyAlignment="1">
      <alignment horizontal="center" vertical="center" wrapText="1"/>
    </xf>
    <xf numFmtId="0" fontId="15" fillId="27" borderId="13" xfId="0" applyNumberFormat="1" applyFont="1" applyFill="1" applyBorder="1" applyAlignment="1">
      <alignment horizontal="center" vertical="center"/>
    </xf>
    <xf numFmtId="0" fontId="15" fillId="27" borderId="9" xfId="0" applyNumberFormat="1" applyFont="1" applyFill="1" applyBorder="1" applyAlignment="1">
      <alignment horizontal="center" vertical="center"/>
    </xf>
    <xf numFmtId="0" fontId="15" fillId="27" borderId="9" xfId="0" applyNumberFormat="1" applyFont="1" applyFill="1" applyBorder="1" applyAlignment="1">
      <alignment horizontal="center" vertical="center" wrapText="1"/>
    </xf>
    <xf numFmtId="4" fontId="15" fillId="27" borderId="11" xfId="50" applyNumberFormat="1" applyFont="1" applyFill="1" applyBorder="1" applyAlignment="1" applyProtection="1">
      <alignment horizontal="center" vertical="center" wrapText="1"/>
    </xf>
    <xf numFmtId="0" fontId="9" fillId="0" borderId="54" xfId="93" applyFont="1" applyBorder="1" applyAlignment="1">
      <alignment horizontal="left" vertical="center" wrapText="1" indent="2"/>
    </xf>
    <xf numFmtId="166" fontId="9" fillId="0" borderId="55" xfId="0" applyNumberFormat="1" applyFont="1" applyBorder="1" applyAlignment="1">
      <alignment horizontal="center" vertical="center" wrapText="1"/>
    </xf>
    <xf numFmtId="0" fontId="23" fillId="0" borderId="29" xfId="93" applyFont="1" applyBorder="1" applyAlignment="1">
      <alignment vertical="center" wrapText="1"/>
    </xf>
    <xf numFmtId="166" fontId="23" fillId="0" borderId="29" xfId="0" applyNumberFormat="1" applyFont="1" applyBorder="1" applyAlignment="1">
      <alignment horizontal="center" vertical="center" wrapText="1"/>
    </xf>
    <xf numFmtId="0" fontId="22" fillId="28" borderId="0" xfId="85" applyFont="1" applyFill="1" applyAlignment="1">
      <alignment vertical="top"/>
    </xf>
    <xf numFmtId="173" fontId="23" fillId="28" borderId="56" xfId="47" applyFont="1" applyFill="1" applyBorder="1" applyAlignment="1">
      <alignment horizontal="left" vertical="top"/>
    </xf>
    <xf numFmtId="174" fontId="23" fillId="28" borderId="57" xfId="72" applyNumberFormat="1" applyFont="1" applyFill="1" applyBorder="1" applyAlignment="1">
      <alignment vertical="top"/>
    </xf>
    <xf numFmtId="174" fontId="23" fillId="28" borderId="57" xfId="75" applyNumberFormat="1" applyFont="1" applyFill="1" applyBorder="1" applyAlignment="1">
      <alignment horizontal="center" vertical="top"/>
    </xf>
    <xf numFmtId="176" fontId="23" fillId="28" borderId="58" xfId="89" applyNumberFormat="1" applyFont="1" applyFill="1" applyBorder="1" applyAlignment="1">
      <alignment horizontal="right" vertical="top"/>
    </xf>
    <xf numFmtId="49" fontId="23" fillId="28" borderId="59" xfId="47" applyNumberFormat="1" applyFont="1" applyFill="1" applyBorder="1" applyAlignment="1">
      <alignment horizontal="left" vertical="top"/>
    </xf>
    <xf numFmtId="49" fontId="23" fillId="28" borderId="0" xfId="47" applyNumberFormat="1" applyFont="1" applyFill="1" applyBorder="1" applyAlignment="1">
      <alignment horizontal="right" vertical="top"/>
    </xf>
    <xf numFmtId="43" fontId="23" fillId="28" borderId="60" xfId="72" applyNumberFormat="1" applyFont="1" applyFill="1" applyBorder="1" applyAlignment="1">
      <alignment vertical="top"/>
    </xf>
    <xf numFmtId="43" fontId="23" fillId="28" borderId="60" xfId="75" applyNumberFormat="1" applyFont="1" applyFill="1" applyBorder="1" applyAlignment="1">
      <alignment horizontal="center" vertical="top"/>
    </xf>
    <xf numFmtId="179" fontId="23" fillId="28" borderId="61" xfId="89" applyNumberFormat="1" applyFont="1" applyFill="1" applyBorder="1" applyAlignment="1">
      <alignment horizontal="right" vertical="top"/>
    </xf>
    <xf numFmtId="49" fontId="9" fillId="28" borderId="59" xfId="47" applyNumberFormat="1" applyFont="1" applyFill="1" applyBorder="1" applyAlignment="1">
      <alignment horizontal="left" vertical="top"/>
    </xf>
    <xf numFmtId="49" fontId="9" fillId="28" borderId="0" xfId="47" applyNumberFormat="1" applyFont="1" applyFill="1" applyBorder="1" applyAlignment="1">
      <alignment horizontal="right" vertical="top"/>
    </xf>
    <xf numFmtId="49" fontId="9" fillId="28" borderId="0" xfId="47" applyNumberFormat="1" applyFont="1" applyFill="1" applyBorder="1" applyAlignment="1">
      <alignment horizontal="left" vertical="top"/>
    </xf>
    <xf numFmtId="49" fontId="9" fillId="28" borderId="42" xfId="47" applyNumberFormat="1" applyFont="1" applyFill="1" applyBorder="1" applyAlignment="1">
      <alignment horizontal="left" vertical="top"/>
    </xf>
    <xf numFmtId="43" fontId="9" fillId="28" borderId="60" xfId="72" applyNumberFormat="1" applyFont="1" applyFill="1" applyBorder="1" applyAlignment="1">
      <alignment vertical="top"/>
    </xf>
    <xf numFmtId="43" fontId="9" fillId="28" borderId="60" xfId="75" applyNumberFormat="1" applyFont="1" applyFill="1" applyBorder="1" applyAlignment="1">
      <alignment horizontal="center" vertical="top"/>
    </xf>
    <xf numFmtId="179" fontId="9" fillId="28" borderId="61" xfId="89" applyNumberFormat="1" applyFont="1" applyFill="1" applyBorder="1" applyAlignment="1">
      <alignment horizontal="right" vertical="top"/>
    </xf>
    <xf numFmtId="49" fontId="9" fillId="0" borderId="59" xfId="47" applyNumberFormat="1" applyFont="1" applyFill="1" applyBorder="1" applyAlignment="1">
      <alignment horizontal="left" vertical="top"/>
    </xf>
    <xf numFmtId="49" fontId="9" fillId="0" borderId="0" xfId="47" applyNumberFormat="1" applyFont="1" applyFill="1" applyBorder="1" applyAlignment="1">
      <alignment horizontal="right" vertical="top"/>
    </xf>
    <xf numFmtId="49" fontId="9" fillId="0" borderId="0" xfId="47" applyNumberFormat="1" applyFont="1" applyFill="1" applyBorder="1" applyAlignment="1">
      <alignment horizontal="left" vertical="top"/>
    </xf>
    <xf numFmtId="49" fontId="34" fillId="0" borderId="0" xfId="47" applyNumberFormat="1" applyFont="1" applyFill="1" applyBorder="1" applyAlignment="1">
      <alignment horizontal="left" vertical="top"/>
    </xf>
    <xf numFmtId="43" fontId="34" fillId="0" borderId="42" xfId="63" applyNumberFormat="1" applyFont="1" applyFill="1" applyBorder="1" applyAlignment="1">
      <alignment horizontal="left" vertical="top"/>
    </xf>
    <xf numFmtId="0" fontId="22" fillId="0" borderId="0" xfId="85" applyFont="1" applyFill="1" applyAlignment="1">
      <alignment vertical="top"/>
    </xf>
    <xf numFmtId="49" fontId="34" fillId="0" borderId="42" xfId="47" applyNumberFormat="1" applyFont="1" applyFill="1" applyBorder="1" applyAlignment="1">
      <alignment horizontal="left" vertical="top" wrapText="1"/>
    </xf>
    <xf numFmtId="179" fontId="9" fillId="0" borderId="61" xfId="89" applyNumberFormat="1" applyFont="1" applyFill="1" applyBorder="1" applyAlignment="1">
      <alignment horizontal="right" vertical="top"/>
    </xf>
    <xf numFmtId="49" fontId="34" fillId="28" borderId="0" xfId="47" applyNumberFormat="1" applyFont="1" applyFill="1" applyBorder="1" applyAlignment="1">
      <alignment horizontal="left" vertical="top"/>
    </xf>
    <xf numFmtId="179" fontId="34" fillId="28" borderId="61" xfId="89" applyNumberFormat="1" applyFont="1" applyFill="1" applyBorder="1" applyAlignment="1">
      <alignment horizontal="right" vertical="top"/>
    </xf>
    <xf numFmtId="49" fontId="23" fillId="28" borderId="59" xfId="85" applyNumberFormat="1" applyFont="1" applyFill="1" applyBorder="1" applyAlignment="1">
      <alignment horizontal="center" vertical="top"/>
    </xf>
    <xf numFmtId="49" fontId="23" fillId="33" borderId="25" xfId="85" applyNumberFormat="1" applyFont="1" applyFill="1" applyBorder="1" applyAlignment="1">
      <alignment horizontal="center" vertical="top"/>
    </xf>
    <xf numFmtId="49" fontId="23" fillId="33" borderId="26" xfId="47" applyNumberFormat="1" applyFont="1" applyFill="1" applyBorder="1" applyAlignment="1">
      <alignment horizontal="left" vertical="top"/>
    </xf>
    <xf numFmtId="49" fontId="23" fillId="33" borderId="27" xfId="47" applyNumberFormat="1" applyFont="1" applyFill="1" applyBorder="1" applyAlignment="1">
      <alignment horizontal="left" vertical="top"/>
    </xf>
    <xf numFmtId="43" fontId="23" fillId="33" borderId="29" xfId="72" applyNumberFormat="1" applyFont="1" applyFill="1" applyBorder="1" applyAlignment="1">
      <alignment vertical="top"/>
    </xf>
    <xf numFmtId="43" fontId="23" fillId="33" borderId="29" xfId="75" applyNumberFormat="1" applyFont="1" applyFill="1" applyBorder="1" applyAlignment="1">
      <alignment horizontal="center" vertical="top"/>
    </xf>
    <xf numFmtId="179" fontId="23" fillId="33" borderId="30" xfId="89" applyNumberFormat="1" applyFont="1" applyFill="1" applyBorder="1" applyAlignment="1">
      <alignment horizontal="right" vertical="top"/>
    </xf>
    <xf numFmtId="49" fontId="9" fillId="28" borderId="59" xfId="85" applyNumberFormat="1" applyFont="1" applyFill="1" applyBorder="1" applyAlignment="1">
      <alignment horizontal="center" vertical="top"/>
    </xf>
    <xf numFmtId="49" fontId="9" fillId="28" borderId="0" xfId="85" applyNumberFormat="1" applyFont="1" applyFill="1" applyBorder="1" applyAlignment="1">
      <alignment horizontal="center" vertical="top"/>
    </xf>
    <xf numFmtId="49" fontId="9" fillId="28" borderId="0" xfId="85" applyNumberFormat="1" applyFont="1" applyFill="1" applyBorder="1" applyAlignment="1">
      <alignment horizontal="right" vertical="top"/>
    </xf>
    <xf numFmtId="49" fontId="9" fillId="28" borderId="0" xfId="85" applyNumberFormat="1" applyFont="1" applyFill="1" applyBorder="1" applyAlignment="1">
      <alignment horizontal="left" vertical="top"/>
    </xf>
    <xf numFmtId="49" fontId="23" fillId="28" borderId="0" xfId="47" applyNumberFormat="1" applyFont="1" applyFill="1" applyBorder="1" applyAlignment="1">
      <alignment horizontal="left" vertical="top"/>
    </xf>
    <xf numFmtId="49" fontId="35" fillId="28" borderId="0" xfId="47" applyNumberFormat="1" applyFont="1" applyFill="1" applyBorder="1" applyAlignment="1">
      <alignment horizontal="right" vertical="top"/>
    </xf>
    <xf numFmtId="49" fontId="9" fillId="28" borderId="0" xfId="85" applyNumberFormat="1" applyFont="1" applyFill="1" applyBorder="1" applyAlignment="1">
      <alignment vertical="top"/>
    </xf>
    <xf numFmtId="49" fontId="9" fillId="28" borderId="42" xfId="85" applyNumberFormat="1" applyFont="1" applyFill="1" applyBorder="1" applyAlignment="1">
      <alignment vertical="top"/>
    </xf>
    <xf numFmtId="49" fontId="23" fillId="28" borderId="0" xfId="85" applyNumberFormat="1" applyFont="1" applyFill="1" applyBorder="1" applyAlignment="1">
      <alignment vertical="top"/>
    </xf>
    <xf numFmtId="49" fontId="9" fillId="28" borderId="59" xfId="85" applyNumberFormat="1" applyFont="1" applyFill="1" applyBorder="1" applyAlignment="1">
      <alignment horizontal="left" vertical="top"/>
    </xf>
    <xf numFmtId="0" fontId="22" fillId="28" borderId="0" xfId="85" applyFont="1" applyFill="1" applyBorder="1" applyAlignment="1">
      <alignment vertical="top"/>
    </xf>
    <xf numFmtId="49" fontId="37" fillId="34" borderId="62" xfId="47" applyNumberFormat="1" applyFont="1" applyFill="1" applyBorder="1" applyAlignment="1">
      <alignment horizontal="left" vertical="top"/>
    </xf>
    <xf numFmtId="49" fontId="23" fillId="34" borderId="63" xfId="47" applyNumberFormat="1" applyFont="1" applyFill="1" applyBorder="1" applyAlignment="1">
      <alignment horizontal="left" vertical="top"/>
    </xf>
    <xf numFmtId="49" fontId="23" fillId="34" borderId="64" xfId="47" applyNumberFormat="1" applyFont="1" applyFill="1" applyBorder="1" applyAlignment="1">
      <alignment horizontal="left" vertical="top"/>
    </xf>
    <xf numFmtId="43" fontId="23" fillId="34" borderId="65" xfId="72" applyNumberFormat="1" applyFont="1" applyFill="1" applyBorder="1" applyAlignment="1">
      <alignment vertical="top"/>
    </xf>
    <xf numFmtId="43" fontId="23" fillId="34" borderId="65" xfId="75" applyNumberFormat="1" applyFont="1" applyFill="1" applyBorder="1" applyAlignment="1">
      <alignment horizontal="center" vertical="top"/>
    </xf>
    <xf numFmtId="179" fontId="23" fillId="34" borderId="66" xfId="89" applyNumberFormat="1" applyFont="1" applyFill="1" applyBorder="1" applyAlignment="1">
      <alignment horizontal="right" vertical="top"/>
    </xf>
    <xf numFmtId="0" fontId="24" fillId="28" borderId="0" xfId="85" applyFont="1" applyFill="1" applyBorder="1" applyAlignment="1">
      <alignment vertical="top"/>
    </xf>
    <xf numFmtId="49" fontId="23" fillId="28" borderId="67" xfId="47" applyNumberFormat="1" applyFont="1" applyFill="1" applyBorder="1" applyAlignment="1">
      <alignment horizontal="left" vertical="top"/>
    </xf>
    <xf numFmtId="49" fontId="23" fillId="28" borderId="68" xfId="85" applyNumberFormat="1" applyFont="1" applyFill="1" applyBorder="1" applyAlignment="1">
      <alignment horizontal="center" vertical="top"/>
    </xf>
    <xf numFmtId="49" fontId="23" fillId="28" borderId="68" xfId="85" applyNumberFormat="1" applyFont="1" applyFill="1" applyBorder="1" applyAlignment="1">
      <alignment horizontal="left" vertical="top"/>
    </xf>
    <xf numFmtId="49" fontId="23" fillId="28" borderId="68" xfId="85" applyNumberFormat="1" applyFont="1" applyFill="1" applyBorder="1" applyAlignment="1">
      <alignment vertical="top"/>
    </xf>
    <xf numFmtId="49" fontId="23" fillId="28" borderId="69" xfId="85" applyNumberFormat="1" applyFont="1" applyFill="1" applyBorder="1" applyAlignment="1">
      <alignment vertical="top"/>
    </xf>
    <xf numFmtId="43" fontId="23" fillId="28" borderId="70" xfId="72" applyNumberFormat="1" applyFont="1" applyFill="1" applyBorder="1" applyAlignment="1">
      <alignment vertical="top"/>
    </xf>
    <xf numFmtId="43" fontId="23" fillId="28" borderId="70" xfId="75" applyNumberFormat="1" applyFont="1" applyFill="1" applyBorder="1" applyAlignment="1">
      <alignment horizontal="center" vertical="top"/>
    </xf>
    <xf numFmtId="179" fontId="23" fillId="28" borderId="71" xfId="89" applyNumberFormat="1" applyFont="1" applyFill="1" applyBorder="1" applyAlignment="1">
      <alignment horizontal="right" vertical="top"/>
    </xf>
    <xf numFmtId="49" fontId="23" fillId="34" borderId="72" xfId="47" applyNumberFormat="1" applyFont="1" applyFill="1" applyBorder="1" applyAlignment="1">
      <alignment horizontal="left" vertical="top"/>
    </xf>
    <xf numFmtId="49" fontId="23" fillId="34" borderId="73" xfId="85" applyNumberFormat="1" applyFont="1" applyFill="1" applyBorder="1" applyAlignment="1">
      <alignment horizontal="left" vertical="top"/>
    </xf>
    <xf numFmtId="49" fontId="23" fillId="34" borderId="73" xfId="85" applyNumberFormat="1" applyFont="1" applyFill="1" applyBorder="1" applyAlignment="1">
      <alignment horizontal="center" vertical="top"/>
    </xf>
    <xf numFmtId="49" fontId="23" fillId="34" borderId="73" xfId="85" applyNumberFormat="1" applyFont="1" applyFill="1" applyBorder="1" applyAlignment="1">
      <alignment vertical="top"/>
    </xf>
    <xf numFmtId="49" fontId="23" fillId="34" borderId="74" xfId="85" applyNumberFormat="1" applyFont="1" applyFill="1" applyBorder="1" applyAlignment="1">
      <alignment vertical="top"/>
    </xf>
    <xf numFmtId="43" fontId="23" fillId="34" borderId="75" xfId="72" applyNumberFormat="1" applyFont="1" applyFill="1" applyBorder="1" applyAlignment="1">
      <alignment vertical="top"/>
    </xf>
    <xf numFmtId="43" fontId="23" fillId="34" borderId="75" xfId="75" applyNumberFormat="1" applyFont="1" applyFill="1" applyBorder="1" applyAlignment="1">
      <alignment horizontal="center" vertical="top"/>
    </xf>
    <xf numFmtId="179" fontId="23" fillId="34" borderId="76" xfId="89" applyNumberFormat="1" applyFont="1" applyFill="1" applyBorder="1" applyAlignment="1">
      <alignment horizontal="right" vertical="top"/>
    </xf>
    <xf numFmtId="4" fontId="23" fillId="28" borderId="23" xfId="71" applyNumberFormat="1" applyFont="1" applyFill="1" applyBorder="1" applyAlignment="1">
      <alignment horizontal="centerContinuous" vertical="center" wrapText="1"/>
    </xf>
    <xf numFmtId="43" fontId="9" fillId="0" borderId="0" xfId="93" applyNumberFormat="1" applyFont="1" applyAlignment="1">
      <alignment vertical="center"/>
    </xf>
    <xf numFmtId="1" fontId="9" fillId="0" borderId="11" xfId="93" applyNumberFormat="1" applyFont="1" applyBorder="1" applyAlignment="1">
      <alignment horizontal="center" vertical="center" wrapText="1"/>
    </xf>
    <xf numFmtId="0" fontId="9" fillId="0" borderId="11" xfId="93" applyFont="1" applyBorder="1" applyAlignment="1">
      <alignment horizontal="center" vertical="center" wrapText="1"/>
    </xf>
    <xf numFmtId="0" fontId="27" fillId="28" borderId="0" xfId="84" applyFont="1" applyFill="1" applyBorder="1" applyAlignment="1">
      <alignment vertical="center"/>
    </xf>
    <xf numFmtId="0" fontId="22" fillId="28" borderId="0" xfId="84" applyFont="1" applyFill="1" applyBorder="1"/>
    <xf numFmtId="0" fontId="22" fillId="28" borderId="0" xfId="85" applyFont="1" applyFill="1" applyBorder="1"/>
    <xf numFmtId="0" fontId="22" fillId="0" borderId="0" xfId="85" applyFont="1" applyFill="1" applyBorder="1" applyAlignment="1">
      <alignment vertical="top"/>
    </xf>
    <xf numFmtId="0" fontId="22" fillId="28" borderId="0" xfId="85" applyFont="1" applyFill="1" applyBorder="1" applyAlignment="1">
      <alignment vertical="center"/>
    </xf>
    <xf numFmtId="0" fontId="19" fillId="31" borderId="38" xfId="144" applyFont="1" applyFill="1" applyBorder="1" applyAlignment="1">
      <alignment horizontal="center" vertical="center" wrapText="1"/>
    </xf>
    <xf numFmtId="0" fontId="19" fillId="0" borderId="42" xfId="144" applyFont="1" applyFill="1" applyBorder="1" applyAlignment="1">
      <alignment horizontal="center" vertical="center" wrapText="1"/>
    </xf>
    <xf numFmtId="3" fontId="15" fillId="32" borderId="9" xfId="141" applyNumberFormat="1" applyFont="1" applyFill="1" applyBorder="1" applyAlignment="1">
      <alignment horizontal="center" vertical="center" wrapText="1"/>
    </xf>
    <xf numFmtId="0" fontId="9" fillId="0" borderId="0" xfId="144" applyFont="1" applyBorder="1" applyAlignment="1">
      <alignment vertical="center"/>
    </xf>
    <xf numFmtId="0" fontId="19" fillId="31" borderId="39" xfId="144" applyFont="1" applyFill="1" applyBorder="1" applyAlignment="1">
      <alignment horizontal="center" vertical="center" wrapText="1"/>
    </xf>
    <xf numFmtId="0" fontId="15" fillId="32" borderId="47" xfId="141" applyFont="1" applyFill="1" applyBorder="1" applyAlignment="1">
      <alignment horizontal="center" vertical="center" wrapText="1"/>
    </xf>
    <xf numFmtId="0" fontId="15" fillId="32" borderId="48" xfId="141" applyFont="1" applyFill="1" applyBorder="1" applyAlignment="1">
      <alignment horizontal="center" vertical="center" wrapText="1"/>
    </xf>
    <xf numFmtId="0" fontId="15" fillId="32" borderId="92" xfId="141" applyFont="1" applyFill="1" applyBorder="1" applyAlignment="1">
      <alignment horizontal="center" vertical="center" wrapText="1"/>
    </xf>
    <xf numFmtId="0" fontId="15" fillId="32" borderId="49" xfId="141" applyFont="1" applyFill="1" applyBorder="1" applyAlignment="1">
      <alignment horizontal="center" vertical="center" wrapText="1"/>
    </xf>
    <xf numFmtId="0" fontId="15" fillId="32" borderId="36" xfId="141" applyFont="1" applyFill="1" applyBorder="1" applyAlignment="1">
      <alignment horizontal="center" vertical="center" wrapText="1"/>
    </xf>
    <xf numFmtId="0" fontId="15" fillId="32" borderId="37" xfId="141" applyFont="1" applyFill="1" applyBorder="1" applyAlignment="1">
      <alignment horizontal="center" vertical="center" wrapText="1"/>
    </xf>
    <xf numFmtId="0" fontId="15" fillId="32" borderId="41" xfId="141" applyFont="1" applyFill="1" applyBorder="1" applyAlignment="1">
      <alignment horizontal="center" vertical="center" wrapText="1"/>
    </xf>
    <xf numFmtId="0" fontId="15" fillId="0" borderId="34" xfId="144" applyFont="1" applyFill="1" applyBorder="1" applyAlignment="1">
      <alignment horizontal="center" vertical="center" wrapText="1"/>
    </xf>
    <xf numFmtId="49" fontId="15" fillId="0" borderId="43" xfId="144" applyNumberFormat="1" applyFont="1" applyFill="1" applyBorder="1" applyAlignment="1">
      <alignment horizontal="center" vertical="center" wrapText="1"/>
    </xf>
    <xf numFmtId="49" fontId="15" fillId="0" borderId="44" xfId="144" applyNumberFormat="1" applyFont="1" applyFill="1" applyBorder="1" applyAlignment="1">
      <alignment horizontal="center" vertical="center" wrapText="1"/>
    </xf>
    <xf numFmtId="0" fontId="15" fillId="0" borderId="44" xfId="144" applyFont="1" applyFill="1" applyBorder="1" applyAlignment="1">
      <alignment vertical="center" wrapText="1"/>
    </xf>
    <xf numFmtId="0" fontId="15" fillId="0" borderId="44" xfId="144" applyFont="1" applyFill="1" applyBorder="1" applyAlignment="1">
      <alignment horizontal="left" vertical="center" wrapText="1"/>
    </xf>
    <xf numFmtId="4" fontId="19" fillId="0" borderId="44" xfId="144" applyNumberFormat="1" applyFont="1" applyBorder="1" applyAlignment="1">
      <alignment horizontal="center" vertical="center" wrapText="1"/>
    </xf>
    <xf numFmtId="4" fontId="19" fillId="0" borderId="44" xfId="144" applyNumberFormat="1" applyFont="1" applyBorder="1" applyAlignment="1">
      <alignment vertical="center" wrapText="1"/>
    </xf>
    <xf numFmtId="4" fontId="19" fillId="0" borderId="46" xfId="144" applyNumberFormat="1" applyFont="1" applyBorder="1" applyAlignment="1">
      <alignment horizontal="center" vertical="center" wrapText="1"/>
    </xf>
    <xf numFmtId="4" fontId="15" fillId="0" borderId="45" xfId="144" applyNumberFormat="1" applyFont="1" applyBorder="1" applyAlignment="1">
      <alignment vertical="center" wrapText="1"/>
    </xf>
    <xf numFmtId="4" fontId="15" fillId="0" borderId="0" xfId="144" applyNumberFormat="1" applyFont="1" applyBorder="1" applyAlignment="1">
      <alignment vertical="center" wrapText="1"/>
    </xf>
    <xf numFmtId="43" fontId="9" fillId="0" borderId="43" xfId="144" applyNumberFormat="1" applyFont="1" applyFill="1" applyBorder="1" applyAlignment="1">
      <alignment vertical="center"/>
    </xf>
    <xf numFmtId="43" fontId="9" fillId="0" borderId="44" xfId="144" applyNumberFormat="1" applyFont="1" applyFill="1" applyBorder="1" applyAlignment="1">
      <alignment vertical="center"/>
    </xf>
    <xf numFmtId="43" fontId="9" fillId="0" borderId="46" xfId="144" applyNumberFormat="1" applyFont="1" applyFill="1" applyBorder="1" applyAlignment="1">
      <alignment vertical="center"/>
    </xf>
    <xf numFmtId="178" fontId="9" fillId="0" borderId="46" xfId="144" applyNumberFormat="1" applyFont="1" applyFill="1" applyBorder="1" applyAlignment="1">
      <alignment vertical="center"/>
    </xf>
    <xf numFmtId="0" fontId="9" fillId="0" borderId="0" xfId="144" applyFont="1" applyFill="1" applyBorder="1" applyAlignment="1">
      <alignment vertical="center"/>
    </xf>
    <xf numFmtId="0" fontId="24" fillId="34" borderId="34" xfId="144" applyFont="1" applyFill="1" applyBorder="1" applyAlignment="1">
      <alignment horizontal="center" vertical="center" wrapText="1"/>
    </xf>
    <xf numFmtId="0" fontId="24" fillId="34" borderId="32" xfId="144" applyFont="1" applyFill="1" applyBorder="1" applyAlignment="1">
      <alignment horizontal="center" vertical="center" wrapText="1"/>
    </xf>
    <xf numFmtId="0" fontId="24" fillId="34" borderId="31" xfId="144" applyFont="1" applyFill="1" applyBorder="1" applyAlignment="1">
      <alignment horizontal="center" vertical="center" wrapText="1"/>
    </xf>
    <xf numFmtId="0" fontId="24" fillId="34" borderId="31" xfId="144" applyFont="1" applyFill="1" applyBorder="1" applyAlignment="1">
      <alignment vertical="center" wrapText="1"/>
    </xf>
    <xf numFmtId="4" fontId="22" fillId="34" borderId="31" xfId="144" applyNumberFormat="1" applyFont="1" applyFill="1" applyBorder="1" applyAlignment="1">
      <alignment horizontal="center" vertical="center" wrapText="1"/>
    </xf>
    <xf numFmtId="4" fontId="22" fillId="34" borderId="31" xfId="144" applyNumberFormat="1" applyFont="1" applyFill="1" applyBorder="1" applyAlignment="1">
      <alignment vertical="center" wrapText="1"/>
    </xf>
    <xf numFmtId="4" fontId="22" fillId="34" borderId="40" xfId="144" applyNumberFormat="1" applyFont="1" applyFill="1" applyBorder="1" applyAlignment="1">
      <alignment horizontal="center" vertical="center" wrapText="1"/>
    </xf>
    <xf numFmtId="4" fontId="22" fillId="34" borderId="33" xfId="144" applyNumberFormat="1" applyFont="1" applyFill="1" applyBorder="1" applyAlignment="1">
      <alignment vertical="center" wrapText="1"/>
    </xf>
    <xf numFmtId="4" fontId="22" fillId="34" borderId="0" xfId="144" applyNumberFormat="1" applyFont="1" applyFill="1" applyBorder="1" applyAlignment="1">
      <alignment vertical="center" wrapText="1"/>
    </xf>
    <xf numFmtId="4" fontId="22" fillId="0" borderId="42" xfId="144" applyNumberFormat="1" applyFont="1" applyFill="1" applyBorder="1" applyAlignment="1">
      <alignment vertical="center" wrapText="1"/>
    </xf>
    <xf numFmtId="43" fontId="22" fillId="0" borderId="32" xfId="144" applyNumberFormat="1" applyFont="1" applyFill="1" applyBorder="1" applyAlignment="1">
      <alignment vertical="center"/>
    </xf>
    <xf numFmtId="43" fontId="22" fillId="0" borderId="31" xfId="144" applyNumberFormat="1" applyFont="1" applyFill="1" applyBorder="1" applyAlignment="1">
      <alignment vertical="center"/>
    </xf>
    <xf numFmtId="43" fontId="22" fillId="0" borderId="40" xfId="144" applyNumberFormat="1" applyFont="1" applyFill="1" applyBorder="1" applyAlignment="1">
      <alignment vertical="center"/>
    </xf>
    <xf numFmtId="178" fontId="22" fillId="0" borderId="40" xfId="144" applyNumberFormat="1" applyFont="1" applyFill="1" applyBorder="1" applyAlignment="1">
      <alignment vertical="center"/>
    </xf>
    <xf numFmtId="0" fontId="22" fillId="0" borderId="0" xfId="144" applyFont="1" applyFill="1" applyBorder="1" applyAlignment="1">
      <alignment vertical="center"/>
    </xf>
    <xf numFmtId="0" fontId="16" fillId="30" borderId="34" xfId="144" applyFont="1" applyFill="1" applyBorder="1" applyAlignment="1">
      <alignment horizontal="center" vertical="center" wrapText="1"/>
    </xf>
    <xf numFmtId="49" fontId="16" fillId="33" borderId="32" xfId="144" applyNumberFormat="1" applyFont="1" applyFill="1" applyBorder="1" applyAlignment="1">
      <alignment horizontal="center" vertical="center" wrapText="1"/>
    </xf>
    <xf numFmtId="49" fontId="16" fillId="33" borderId="31" xfId="144" applyNumberFormat="1" applyFont="1" applyFill="1" applyBorder="1" applyAlignment="1">
      <alignment horizontal="center" vertical="center" wrapText="1"/>
    </xf>
    <xf numFmtId="0" fontId="16" fillId="33" borderId="31" xfId="144" applyFont="1" applyFill="1" applyBorder="1" applyAlignment="1">
      <alignment vertical="center" wrapText="1"/>
    </xf>
    <xf numFmtId="4" fontId="19" fillId="33" borderId="31" xfId="144" applyNumberFormat="1" applyFont="1" applyFill="1" applyBorder="1" applyAlignment="1">
      <alignment horizontal="center" vertical="center" wrapText="1"/>
    </xf>
    <xf numFmtId="4" fontId="19" fillId="33" borderId="31" xfId="144" applyNumberFormat="1" applyFont="1" applyFill="1" applyBorder="1" applyAlignment="1">
      <alignment vertical="center" wrapText="1"/>
    </xf>
    <xf numFmtId="4" fontId="19" fillId="33" borderId="40" xfId="144" applyNumberFormat="1" applyFont="1" applyFill="1" applyBorder="1" applyAlignment="1">
      <alignment horizontal="center" vertical="center" wrapText="1"/>
    </xf>
    <xf numFmtId="4" fontId="15" fillId="33" borderId="33" xfId="144" applyNumberFormat="1" applyFont="1" applyFill="1" applyBorder="1" applyAlignment="1">
      <alignment vertical="center" wrapText="1"/>
    </xf>
    <xf numFmtId="4" fontId="15" fillId="33" borderId="0" xfId="144" applyNumberFormat="1" applyFont="1" applyFill="1" applyBorder="1" applyAlignment="1">
      <alignment vertical="center" wrapText="1"/>
    </xf>
    <xf numFmtId="4" fontId="15" fillId="0" borderId="42" xfId="144" applyNumberFormat="1" applyFont="1" applyFill="1" applyBorder="1" applyAlignment="1">
      <alignment vertical="center" wrapText="1"/>
    </xf>
    <xf numFmtId="43" fontId="9" fillId="0" borderId="32" xfId="144" applyNumberFormat="1" applyFont="1" applyFill="1" applyBorder="1" applyAlignment="1">
      <alignment vertical="center"/>
    </xf>
    <xf numFmtId="43" fontId="9" fillId="0" borderId="31" xfId="144" applyNumberFormat="1" applyFont="1" applyFill="1" applyBorder="1" applyAlignment="1">
      <alignment vertical="center"/>
    </xf>
    <xf numFmtId="43" fontId="9" fillId="0" borderId="40" xfId="144" applyNumberFormat="1" applyFont="1" applyFill="1" applyBorder="1" applyAlignment="1">
      <alignment vertical="center"/>
    </xf>
    <xf numFmtId="178" fontId="9" fillId="0" borderId="40" xfId="144" applyNumberFormat="1" applyFont="1" applyFill="1" applyBorder="1" applyAlignment="1">
      <alignment vertical="center"/>
    </xf>
    <xf numFmtId="0" fontId="16" fillId="0" borderId="34" xfId="144" applyFont="1" applyFill="1" applyBorder="1" applyAlignment="1">
      <alignment horizontal="center" vertical="center" wrapText="1"/>
    </xf>
    <xf numFmtId="49" fontId="16" fillId="0" borderId="32" xfId="144" applyNumberFormat="1" applyFont="1" applyFill="1" applyBorder="1" applyAlignment="1">
      <alignment horizontal="center" vertical="center" wrapText="1"/>
    </xf>
    <xf numFmtId="49" fontId="16" fillId="0" borderId="31" xfId="144" applyNumberFormat="1" applyFont="1" applyFill="1" applyBorder="1" applyAlignment="1">
      <alignment horizontal="center" vertical="center" wrapText="1"/>
    </xf>
    <xf numFmtId="0" fontId="16" fillId="0" borderId="31" xfId="144" applyFont="1" applyFill="1" applyBorder="1" applyAlignment="1">
      <alignment vertical="center" wrapText="1"/>
    </xf>
    <xf numFmtId="4" fontId="46" fillId="0" borderId="31" xfId="144" applyNumberFormat="1" applyFont="1" applyFill="1" applyBorder="1" applyAlignment="1">
      <alignment horizontal="center" vertical="center" wrapText="1"/>
    </xf>
    <xf numFmtId="4" fontId="46" fillId="0" borderId="31" xfId="144" applyNumberFormat="1" applyFont="1" applyFill="1" applyBorder="1" applyAlignment="1">
      <alignment vertical="center" wrapText="1"/>
    </xf>
    <xf numFmtId="4" fontId="46" fillId="0" borderId="40" xfId="144" applyNumberFormat="1" applyFont="1" applyFill="1" applyBorder="1" applyAlignment="1">
      <alignment horizontal="center" vertical="center" wrapText="1"/>
    </xf>
    <xf numFmtId="4" fontId="45" fillId="0" borderId="33" xfId="144" applyNumberFormat="1" applyFont="1" applyFill="1" applyBorder="1" applyAlignment="1">
      <alignment vertical="center" wrapText="1"/>
    </xf>
    <xf numFmtId="4" fontId="45" fillId="0" borderId="0" xfId="144" applyNumberFormat="1" applyFont="1" applyFill="1" applyBorder="1" applyAlignment="1">
      <alignment vertical="center" wrapText="1"/>
    </xf>
    <xf numFmtId="49" fontId="15" fillId="0" borderId="32" xfId="144" applyNumberFormat="1" applyFont="1" applyFill="1" applyBorder="1" applyAlignment="1">
      <alignment horizontal="center" vertical="center" wrapText="1"/>
    </xf>
    <xf numFmtId="49" fontId="15" fillId="0" borderId="31" xfId="144" applyNumberFormat="1" applyFont="1" applyFill="1" applyBorder="1" applyAlignment="1">
      <alignment horizontal="center" vertical="center" wrapText="1"/>
    </xf>
    <xf numFmtId="4" fontId="15" fillId="0" borderId="31" xfId="144" applyNumberFormat="1" applyFont="1" applyFill="1" applyBorder="1" applyAlignment="1">
      <alignment vertical="center" wrapText="1"/>
    </xf>
    <xf numFmtId="0" fontId="15" fillId="0" borderId="31" xfId="144" applyFont="1" applyFill="1" applyBorder="1" applyAlignment="1">
      <alignment vertical="center" wrapText="1"/>
    </xf>
    <xf numFmtId="4" fontId="19" fillId="0" borderId="31" xfId="144" applyNumberFormat="1" applyFont="1" applyFill="1" applyBorder="1" applyAlignment="1">
      <alignment horizontal="center" vertical="center" wrapText="1"/>
    </xf>
    <xf numFmtId="4" fontId="19" fillId="0" borderId="31" xfId="144" applyNumberFormat="1" applyFont="1" applyFill="1" applyBorder="1" applyAlignment="1">
      <alignment vertical="center" wrapText="1"/>
    </xf>
    <xf numFmtId="4" fontId="19" fillId="0" borderId="40" xfId="144" applyNumberFormat="1" applyFont="1" applyFill="1" applyBorder="1" applyAlignment="1">
      <alignment horizontal="center" vertical="center" wrapText="1"/>
    </xf>
    <xf numFmtId="4" fontId="15" fillId="0" borderId="0" xfId="144" applyNumberFormat="1" applyFont="1" applyFill="1" applyBorder="1" applyAlignment="1">
      <alignment vertical="center" wrapText="1"/>
    </xf>
    <xf numFmtId="46" fontId="15" fillId="0" borderId="34" xfId="144" applyNumberFormat="1" applyFont="1" applyFill="1" applyBorder="1" applyAlignment="1">
      <alignment horizontal="center" vertical="center" wrapText="1"/>
    </xf>
    <xf numFmtId="0" fontId="15" fillId="0" borderId="32" xfId="144" applyFont="1" applyFill="1" applyBorder="1" applyAlignment="1">
      <alignment horizontal="center" vertical="center" wrapText="1"/>
    </xf>
    <xf numFmtId="0" fontId="15" fillId="0" borderId="31" xfId="144" applyFont="1" applyFill="1" applyBorder="1" applyAlignment="1">
      <alignment horizontal="center" vertical="center" wrapText="1"/>
    </xf>
    <xf numFmtId="0" fontId="19" fillId="0" borderId="31" xfId="144" applyFont="1" applyFill="1" applyBorder="1" applyAlignment="1">
      <alignment horizontal="center"/>
    </xf>
    <xf numFmtId="0" fontId="19" fillId="0" borderId="31" xfId="144" applyFont="1" applyFill="1" applyBorder="1"/>
    <xf numFmtId="0" fontId="16" fillId="0" borderId="34" xfId="144" applyFont="1" applyBorder="1" applyAlignment="1">
      <alignment horizontal="center" vertical="center" wrapText="1"/>
    </xf>
    <xf numFmtId="49" fontId="16" fillId="0" borderId="32" xfId="144" applyNumberFormat="1" applyFont="1" applyBorder="1" applyAlignment="1">
      <alignment horizontal="center" vertical="center" wrapText="1"/>
    </xf>
    <xf numFmtId="49" fontId="16" fillId="0" borderId="31" xfId="144" applyNumberFormat="1" applyFont="1" applyBorder="1" applyAlignment="1">
      <alignment horizontal="center" vertical="center" wrapText="1"/>
    </xf>
    <xf numFmtId="0" fontId="16" fillId="0" borderId="31" xfId="144" applyFont="1" applyBorder="1" applyAlignment="1">
      <alignment vertical="center" wrapText="1"/>
    </xf>
    <xf numFmtId="4" fontId="19" fillId="0" borderId="31" xfId="144" applyNumberFormat="1" applyFont="1" applyBorder="1" applyAlignment="1">
      <alignment horizontal="center" vertical="center" wrapText="1"/>
    </xf>
    <xf numFmtId="4" fontId="19" fillId="0" borderId="31" xfId="144" applyNumberFormat="1" applyFont="1" applyBorder="1" applyAlignment="1">
      <alignment vertical="center" wrapText="1"/>
    </xf>
    <xf numFmtId="4" fontId="19" fillId="0" borderId="40" xfId="144" applyNumberFormat="1" applyFont="1" applyBorder="1" applyAlignment="1">
      <alignment horizontal="center" vertical="center" wrapText="1"/>
    </xf>
    <xf numFmtId="0" fontId="15" fillId="0" borderId="34" xfId="144" applyFont="1" applyBorder="1" applyAlignment="1">
      <alignment horizontal="center" vertical="center" wrapText="1"/>
    </xf>
    <xf numFmtId="49" fontId="15" fillId="0" borderId="32" xfId="144" applyNumberFormat="1" applyFont="1" applyBorder="1" applyAlignment="1">
      <alignment horizontal="center" vertical="center" wrapText="1"/>
    </xf>
    <xf numFmtId="49" fontId="15" fillId="0" borderId="31" xfId="144" applyNumberFormat="1" applyFont="1" applyBorder="1" applyAlignment="1">
      <alignment horizontal="center" vertical="center" wrapText="1"/>
    </xf>
    <xf numFmtId="0" fontId="15" fillId="0" borderId="31" xfId="144" applyFont="1" applyBorder="1" applyAlignment="1">
      <alignment vertical="center" wrapText="1"/>
    </xf>
    <xf numFmtId="3" fontId="21" fillId="0" borderId="31" xfId="144" applyNumberFormat="1" applyFont="1" applyFill="1" applyBorder="1" applyAlignment="1" applyProtection="1">
      <alignment horizontal="left" vertical="center" wrapText="1"/>
    </xf>
    <xf numFmtId="49" fontId="15" fillId="36" borderId="32" xfId="144" applyNumberFormat="1" applyFont="1" applyFill="1" applyBorder="1" applyAlignment="1">
      <alignment horizontal="center" vertical="center" wrapText="1"/>
    </xf>
    <xf numFmtId="49" fontId="15" fillId="36" borderId="31" xfId="144" applyNumberFormat="1" applyFont="1" applyFill="1" applyBorder="1" applyAlignment="1">
      <alignment horizontal="center" vertical="center" wrapText="1"/>
    </xf>
    <xf numFmtId="0" fontId="15" fillId="36" borderId="31" xfId="144" applyFont="1" applyFill="1" applyBorder="1" applyAlignment="1">
      <alignment vertical="center" wrapText="1"/>
    </xf>
    <xf numFmtId="4" fontId="19" fillId="36" borderId="31" xfId="144" applyNumberFormat="1" applyFont="1" applyFill="1" applyBorder="1" applyAlignment="1">
      <alignment horizontal="center" vertical="center" wrapText="1"/>
    </xf>
    <xf numFmtId="4" fontId="19" fillId="36" borderId="31" xfId="144" applyNumberFormat="1" applyFont="1" applyFill="1" applyBorder="1" applyAlignment="1">
      <alignment vertical="center" wrapText="1"/>
    </xf>
    <xf numFmtId="4" fontId="19" fillId="36" borderId="40" xfId="144" applyNumberFormat="1" applyFont="1" applyFill="1" applyBorder="1" applyAlignment="1">
      <alignment horizontal="center" vertical="center" wrapText="1"/>
    </xf>
    <xf numFmtId="49" fontId="16" fillId="36" borderId="32" xfId="144" applyNumberFormat="1" applyFont="1" applyFill="1" applyBorder="1" applyAlignment="1">
      <alignment horizontal="center" vertical="center" wrapText="1"/>
    </xf>
    <xf numFmtId="49" fontId="16" fillId="36" borderId="31" xfId="144" applyNumberFormat="1" applyFont="1" applyFill="1" applyBorder="1" applyAlignment="1">
      <alignment horizontal="center" vertical="center" wrapText="1"/>
    </xf>
    <xf numFmtId="0" fontId="16" fillId="36" borderId="31" xfId="144" applyFont="1" applyFill="1" applyBorder="1" applyAlignment="1">
      <alignment vertical="center" wrapText="1"/>
    </xf>
    <xf numFmtId="49" fontId="15" fillId="37" borderId="32" xfId="144" applyNumberFormat="1" applyFont="1" applyFill="1" applyBorder="1" applyAlignment="1">
      <alignment horizontal="center" vertical="center" wrapText="1"/>
    </xf>
    <xf numFmtId="49" fontId="15" fillId="37" borderId="31" xfId="144" applyNumberFormat="1" applyFont="1" applyFill="1" applyBorder="1" applyAlignment="1">
      <alignment horizontal="center" vertical="center" wrapText="1"/>
    </xf>
    <xf numFmtId="0" fontId="15" fillId="37" borderId="31" xfId="144" applyFont="1" applyFill="1" applyBorder="1" applyAlignment="1">
      <alignment vertical="center" wrapText="1"/>
    </xf>
    <xf numFmtId="4" fontId="19" fillId="37" borderId="31" xfId="144" applyNumberFormat="1" applyFont="1" applyFill="1" applyBorder="1" applyAlignment="1">
      <alignment horizontal="center" vertical="center" wrapText="1"/>
    </xf>
    <xf numFmtId="4" fontId="19" fillId="37" borderId="31" xfId="144" applyNumberFormat="1" applyFont="1" applyFill="1" applyBorder="1" applyAlignment="1">
      <alignment vertical="center" wrapText="1"/>
    </xf>
    <xf numFmtId="4" fontId="19" fillId="37" borderId="40" xfId="144" applyNumberFormat="1" applyFont="1" applyFill="1" applyBorder="1" applyAlignment="1">
      <alignment horizontal="center" vertical="center" wrapText="1"/>
    </xf>
    <xf numFmtId="49" fontId="16" fillId="37" borderId="32" xfId="144" applyNumberFormat="1" applyFont="1" applyFill="1" applyBorder="1" applyAlignment="1">
      <alignment horizontal="center" vertical="center" wrapText="1"/>
    </xf>
    <xf numFmtId="49" fontId="16" fillId="37" borderId="31" xfId="144" applyNumberFormat="1" applyFont="1" applyFill="1" applyBorder="1" applyAlignment="1">
      <alignment horizontal="center" vertical="center" wrapText="1"/>
    </xf>
    <xf numFmtId="0" fontId="16" fillId="37" borderId="31" xfId="144" applyFont="1" applyFill="1" applyBorder="1" applyAlignment="1">
      <alignment vertical="center" wrapText="1"/>
    </xf>
    <xf numFmtId="49" fontId="15" fillId="37" borderId="31" xfId="144" applyNumberFormat="1" applyFont="1" applyFill="1" applyBorder="1" applyAlignment="1">
      <alignment vertical="center" wrapText="1"/>
    </xf>
    <xf numFmtId="0" fontId="15" fillId="37" borderId="31" xfId="144" applyFont="1" applyFill="1" applyBorder="1" applyAlignment="1">
      <alignment horizontal="center" vertical="center" wrapText="1"/>
    </xf>
    <xf numFmtId="0" fontId="15" fillId="29" borderId="34" xfId="144" applyFont="1" applyFill="1" applyBorder="1" applyAlignment="1">
      <alignment horizontal="center" vertical="center" wrapText="1"/>
    </xf>
    <xf numFmtId="49" fontId="15" fillId="29" borderId="32" xfId="144" applyNumberFormat="1" applyFont="1" applyFill="1" applyBorder="1" applyAlignment="1">
      <alignment horizontal="center" vertical="center" wrapText="1"/>
    </xf>
    <xf numFmtId="49" fontId="15" fillId="29" borderId="31" xfId="144" applyNumberFormat="1" applyFont="1" applyFill="1" applyBorder="1" applyAlignment="1">
      <alignment horizontal="center" vertical="center" wrapText="1"/>
    </xf>
    <xf numFmtId="0" fontId="16" fillId="29" borderId="34" xfId="144" applyFont="1" applyFill="1" applyBorder="1" applyAlignment="1">
      <alignment horizontal="center" vertical="center" wrapText="1"/>
    </xf>
    <xf numFmtId="49" fontId="16" fillId="29" borderId="32" xfId="144" applyNumberFormat="1" applyFont="1" applyFill="1" applyBorder="1" applyAlignment="1">
      <alignment horizontal="center" vertical="center" wrapText="1"/>
    </xf>
    <xf numFmtId="49" fontId="16" fillId="29" borderId="31" xfId="144" applyNumberFormat="1" applyFont="1" applyFill="1" applyBorder="1" applyAlignment="1">
      <alignment horizontal="center" vertical="center" wrapText="1"/>
    </xf>
    <xf numFmtId="0" fontId="16" fillId="29" borderId="31" xfId="144" applyFont="1" applyFill="1" applyBorder="1" applyAlignment="1">
      <alignment vertical="center" wrapText="1"/>
    </xf>
    <xf numFmtId="0" fontId="15" fillId="0" borderId="31" xfId="144" applyFont="1" applyFill="1" applyBorder="1" applyAlignment="1">
      <alignment horizontal="left" vertical="center" wrapText="1"/>
    </xf>
    <xf numFmtId="0" fontId="16" fillId="0" borderId="31" xfId="144" applyFont="1" applyFill="1" applyBorder="1" applyAlignment="1">
      <alignment horizontal="left" vertical="center" wrapText="1"/>
    </xf>
    <xf numFmtId="0" fontId="15" fillId="29" borderId="31" xfId="144" applyFont="1" applyFill="1" applyBorder="1" applyAlignment="1">
      <alignment vertical="center" wrapText="1"/>
    </xf>
    <xf numFmtId="0" fontId="15" fillId="37" borderId="31" xfId="144" applyFont="1" applyFill="1" applyBorder="1" applyAlignment="1">
      <alignment horizontal="left" vertical="center" wrapText="1"/>
    </xf>
    <xf numFmtId="0" fontId="16" fillId="37" borderId="31" xfId="144" applyFont="1" applyFill="1" applyBorder="1" applyAlignment="1">
      <alignment horizontal="left" vertical="center" wrapText="1"/>
    </xf>
    <xf numFmtId="0" fontId="15" fillId="36" borderId="31" xfId="144" applyFont="1" applyFill="1" applyBorder="1" applyAlignment="1">
      <alignment horizontal="left" vertical="center" wrapText="1"/>
    </xf>
    <xf numFmtId="4" fontId="16" fillId="0" borderId="0" xfId="144" applyNumberFormat="1" applyFont="1" applyFill="1" applyBorder="1" applyAlignment="1">
      <alignment vertical="center" wrapText="1"/>
    </xf>
    <xf numFmtId="4" fontId="20" fillId="0" borderId="31" xfId="144" applyNumberFormat="1" applyFont="1" applyFill="1" applyBorder="1" applyAlignment="1">
      <alignment horizontal="center" vertical="center" wrapText="1"/>
    </xf>
    <xf numFmtId="4" fontId="20" fillId="0" borderId="31" xfId="144" applyNumberFormat="1" applyFont="1" applyFill="1" applyBorder="1" applyAlignment="1">
      <alignment vertical="center" wrapText="1"/>
    </xf>
    <xf numFmtId="4" fontId="20" fillId="0" borderId="40" xfId="144" applyNumberFormat="1" applyFont="1" applyFill="1" applyBorder="1" applyAlignment="1">
      <alignment horizontal="center" vertical="center" wrapText="1"/>
    </xf>
    <xf numFmtId="3" fontId="15" fillId="0" borderId="34" xfId="144" applyNumberFormat="1" applyFont="1" applyBorder="1" applyAlignment="1">
      <alignment horizontal="center" vertical="center" wrapText="1"/>
    </xf>
    <xf numFmtId="3" fontId="16" fillId="0" borderId="34" xfId="144" applyNumberFormat="1" applyFont="1" applyBorder="1" applyAlignment="1">
      <alignment horizontal="center" vertical="center" wrapText="1"/>
    </xf>
    <xf numFmtId="4" fontId="16" fillId="0" borderId="31" xfId="144" applyNumberFormat="1" applyFont="1" applyFill="1" applyBorder="1" applyAlignment="1">
      <alignment vertical="center" wrapText="1"/>
    </xf>
    <xf numFmtId="3" fontId="19" fillId="0" borderId="31" xfId="144" applyNumberFormat="1" applyFont="1" applyFill="1" applyBorder="1" applyAlignment="1" applyProtection="1">
      <alignment horizontal="center" vertical="center" wrapText="1"/>
    </xf>
    <xf numFmtId="3" fontId="21" fillId="0" borderId="31" xfId="144" applyNumberFormat="1" applyFont="1" applyFill="1" applyBorder="1" applyAlignment="1" applyProtection="1">
      <alignment horizontal="center" vertical="center" wrapText="1"/>
    </xf>
    <xf numFmtId="0" fontId="19" fillId="0" borderId="31" xfId="144" applyFont="1" applyBorder="1" applyAlignment="1">
      <alignment vertical="center" wrapText="1"/>
    </xf>
    <xf numFmtId="43" fontId="23" fillId="0" borderId="32" xfId="144" applyNumberFormat="1" applyFont="1" applyFill="1" applyBorder="1" applyAlignment="1">
      <alignment vertical="center"/>
    </xf>
    <xf numFmtId="43" fontId="23" fillId="0" borderId="31" xfId="144" applyNumberFormat="1" applyFont="1" applyFill="1" applyBorder="1" applyAlignment="1">
      <alignment vertical="center"/>
    </xf>
    <xf numFmtId="43" fontId="23" fillId="0" borderId="40" xfId="144" applyNumberFormat="1" applyFont="1" applyFill="1" applyBorder="1" applyAlignment="1">
      <alignment vertical="center"/>
    </xf>
    <xf numFmtId="178" fontId="23" fillId="0" borderId="40" xfId="144" applyNumberFormat="1" applyFont="1" applyFill="1" applyBorder="1" applyAlignment="1">
      <alignment vertical="center"/>
    </xf>
    <xf numFmtId="0" fontId="23" fillId="0" borderId="0" xfId="144" applyFont="1" applyFill="1" applyBorder="1" applyAlignment="1">
      <alignment vertical="center"/>
    </xf>
    <xf numFmtId="4" fontId="20" fillId="0" borderId="31" xfId="144" applyNumberFormat="1" applyFont="1" applyBorder="1" applyAlignment="1">
      <alignment horizontal="center" vertical="center" wrapText="1"/>
    </xf>
    <xf numFmtId="0" fontId="15" fillId="0" borderId="35" xfId="144" applyFont="1" applyBorder="1" applyAlignment="1">
      <alignment horizontal="center" vertical="center" wrapText="1"/>
    </xf>
    <xf numFmtId="49" fontId="15" fillId="0" borderId="36" xfId="144" applyNumberFormat="1" applyFont="1" applyBorder="1" applyAlignment="1">
      <alignment horizontal="center" vertical="center" wrapText="1"/>
    </xf>
    <xf numFmtId="49" fontId="15" fillId="0" borderId="37" xfId="144" applyNumberFormat="1" applyFont="1" applyBorder="1" applyAlignment="1">
      <alignment horizontal="center" vertical="center" wrapText="1"/>
    </xf>
    <xf numFmtId="0" fontId="15" fillId="0" borderId="37" xfId="144" applyFont="1" applyFill="1" applyBorder="1" applyAlignment="1">
      <alignment vertical="center" wrapText="1"/>
    </xf>
    <xf numFmtId="4" fontId="19" fillId="0" borderId="37" xfId="144" applyNumberFormat="1" applyFont="1" applyBorder="1" applyAlignment="1">
      <alignment horizontal="center" vertical="center" wrapText="1"/>
    </xf>
    <xf numFmtId="4" fontId="19" fillId="0" borderId="37" xfId="144" applyNumberFormat="1" applyFont="1" applyBorder="1" applyAlignment="1">
      <alignment vertical="center" wrapText="1"/>
    </xf>
    <xf numFmtId="4" fontId="19" fillId="0" borderId="41" xfId="144" applyNumberFormat="1" applyFont="1" applyFill="1" applyBorder="1" applyAlignment="1">
      <alignment horizontal="center" vertical="center" wrapText="1"/>
    </xf>
    <xf numFmtId="43" fontId="9" fillId="0" borderId="36" xfId="144" applyNumberFormat="1" applyFont="1" applyFill="1" applyBorder="1" applyAlignment="1">
      <alignment vertical="center"/>
    </xf>
    <xf numFmtId="43" fontId="9" fillId="0" borderId="37" xfId="144" applyNumberFormat="1" applyFont="1" applyFill="1" applyBorder="1" applyAlignment="1">
      <alignment vertical="center"/>
    </xf>
    <xf numFmtId="43" fontId="9" fillId="0" borderId="41" xfId="144" applyNumberFormat="1" applyFont="1" applyFill="1" applyBorder="1" applyAlignment="1">
      <alignment vertical="center"/>
    </xf>
    <xf numFmtId="178" fontId="9" fillId="0" borderId="41" xfId="144" applyNumberFormat="1" applyFont="1" applyFill="1" applyBorder="1" applyAlignment="1">
      <alignment vertical="center"/>
    </xf>
    <xf numFmtId="0" fontId="15" fillId="0" borderId="0" xfId="144" applyFont="1" applyBorder="1" applyAlignment="1">
      <alignment horizontal="center" vertical="center" wrapText="1"/>
    </xf>
    <xf numFmtId="0" fontId="15" fillId="0" borderId="0" xfId="144" applyFont="1" applyBorder="1" applyAlignment="1">
      <alignment vertical="center" wrapText="1"/>
    </xf>
    <xf numFmtId="4" fontId="19" fillId="0" borderId="0" xfId="144" applyNumberFormat="1" applyFont="1" applyBorder="1" applyAlignment="1">
      <alignment horizontal="center" vertical="center" wrapText="1"/>
    </xf>
    <xf numFmtId="4" fontId="19" fillId="0" borderId="0" xfId="144" applyNumberFormat="1" applyFont="1" applyBorder="1" applyAlignment="1">
      <alignment vertical="center" wrapText="1"/>
    </xf>
    <xf numFmtId="0" fontId="9" fillId="0" borderId="0" xfId="141" applyFont="1" applyBorder="1" applyAlignment="1">
      <alignment horizontal="left" vertical="top" wrapText="1"/>
    </xf>
    <xf numFmtId="4" fontId="19" fillId="0" borderId="52" xfId="144" applyNumberFormat="1" applyFont="1" applyBorder="1" applyAlignment="1">
      <alignment horizontal="center" wrapText="1"/>
    </xf>
    <xf numFmtId="4" fontId="19" fillId="0" borderId="52" xfId="144" applyNumberFormat="1" applyFont="1" applyBorder="1" applyAlignment="1">
      <alignment wrapText="1"/>
    </xf>
    <xf numFmtId="4" fontId="19" fillId="0" borderId="53" xfId="144" applyNumberFormat="1" applyFont="1" applyBorder="1" applyAlignment="1">
      <alignment horizontal="center" wrapText="1"/>
    </xf>
    <xf numFmtId="4" fontId="15" fillId="0" borderId="0" xfId="144" applyNumberFormat="1" applyFont="1" applyBorder="1" applyAlignment="1">
      <alignment wrapText="1"/>
    </xf>
    <xf numFmtId="43" fontId="9" fillId="0" borderId="51" xfId="144" applyNumberFormat="1" applyFont="1" applyFill="1" applyBorder="1" applyAlignment="1"/>
    <xf numFmtId="43" fontId="9" fillId="0" borderId="52" xfId="144" applyNumberFormat="1" applyFont="1" applyFill="1" applyBorder="1" applyAlignment="1"/>
    <xf numFmtId="43" fontId="9" fillId="0" borderId="53" xfId="144" applyNumberFormat="1" applyFont="1" applyFill="1" applyBorder="1" applyAlignment="1"/>
    <xf numFmtId="178" fontId="9" fillId="0" borderId="53" xfId="144" applyNumberFormat="1" applyFont="1" applyFill="1" applyBorder="1" applyAlignment="1"/>
    <xf numFmtId="4" fontId="19" fillId="0" borderId="31" xfId="144" applyNumberFormat="1" applyFont="1" applyBorder="1" applyAlignment="1">
      <alignment horizontal="center" wrapText="1"/>
    </xf>
    <xf numFmtId="4" fontId="19" fillId="0" borderId="31" xfId="144" applyNumberFormat="1" applyFont="1" applyBorder="1" applyAlignment="1">
      <alignment wrapText="1"/>
    </xf>
    <xf numFmtId="4" fontId="19" fillId="0" borderId="40" xfId="144" applyNumberFormat="1" applyFont="1" applyBorder="1" applyAlignment="1">
      <alignment horizontal="center" wrapText="1"/>
    </xf>
    <xf numFmtId="43" fontId="9" fillId="0" borderId="32" xfId="144" applyNumberFormat="1" applyFont="1" applyFill="1" applyBorder="1" applyAlignment="1"/>
    <xf numFmtId="43" fontId="9" fillId="0" borderId="31" xfId="144" applyNumberFormat="1" applyFont="1" applyFill="1" applyBorder="1" applyAlignment="1"/>
    <xf numFmtId="43" fontId="9" fillId="0" borderId="40" xfId="144" applyNumberFormat="1" applyFont="1" applyFill="1" applyBorder="1" applyAlignment="1"/>
    <xf numFmtId="178" fontId="9" fillId="0" borderId="40" xfId="144" applyNumberFormat="1" applyFont="1" applyFill="1" applyBorder="1" applyAlignment="1"/>
    <xf numFmtId="4" fontId="19" fillId="0" borderId="37" xfId="144" applyNumberFormat="1" applyFont="1" applyBorder="1" applyAlignment="1">
      <alignment horizontal="center" wrapText="1"/>
    </xf>
    <xf numFmtId="4" fontId="19" fillId="0" borderId="37" xfId="144" applyNumberFormat="1" applyFont="1" applyBorder="1" applyAlignment="1">
      <alignment wrapText="1"/>
    </xf>
    <xf numFmtId="4" fontId="19" fillId="0" borderId="41" xfId="144" applyNumberFormat="1" applyFont="1" applyBorder="1" applyAlignment="1">
      <alignment horizontal="center" wrapText="1"/>
    </xf>
    <xf numFmtId="43" fontId="9" fillId="0" borderId="36" xfId="144" applyNumberFormat="1" applyFont="1" applyFill="1" applyBorder="1" applyAlignment="1"/>
    <xf numFmtId="43" fontId="9" fillId="0" borderId="37" xfId="144" applyNumberFormat="1" applyFont="1" applyFill="1" applyBorder="1" applyAlignment="1"/>
    <xf numFmtId="43" fontId="9" fillId="0" borderId="41" xfId="144" applyNumberFormat="1" applyFont="1" applyFill="1" applyBorder="1" applyAlignment="1"/>
    <xf numFmtId="178" fontId="9" fillId="0" borderId="41" xfId="144" applyNumberFormat="1" applyFont="1" applyFill="1" applyBorder="1" applyAlignment="1"/>
    <xf numFmtId="0" fontId="15" fillId="0" borderId="52" xfId="144" applyFont="1" applyBorder="1" applyAlignment="1">
      <alignment wrapText="1"/>
    </xf>
    <xf numFmtId="43" fontId="9" fillId="0" borderId="0" xfId="144" applyNumberFormat="1" applyFont="1" applyFill="1" applyBorder="1" applyAlignment="1">
      <alignment vertical="center"/>
    </xf>
    <xf numFmtId="0" fontId="15" fillId="0" borderId="31" xfId="144" applyFont="1" applyBorder="1" applyAlignment="1">
      <alignment wrapText="1"/>
    </xf>
    <xf numFmtId="0" fontId="15" fillId="0" borderId="37" xfId="144" applyFont="1" applyBorder="1" applyAlignment="1">
      <alignment wrapText="1"/>
    </xf>
    <xf numFmtId="4" fontId="15" fillId="0" borderId="33" xfId="83" applyNumberFormat="1" applyFont="1" applyFill="1" applyBorder="1" applyAlignment="1">
      <alignment vertical="center" wrapText="1"/>
    </xf>
    <xf numFmtId="4" fontId="15" fillId="0" borderId="0" xfId="83" applyNumberFormat="1" applyFont="1" applyFill="1" applyBorder="1" applyAlignment="1">
      <alignment vertical="center" wrapText="1"/>
    </xf>
    <xf numFmtId="4" fontId="45" fillId="0" borderId="33" xfId="83" applyNumberFormat="1" applyFont="1" applyFill="1" applyBorder="1" applyAlignment="1">
      <alignment vertical="center" wrapText="1"/>
    </xf>
    <xf numFmtId="0" fontId="15" fillId="0" borderId="10" xfId="0" applyFont="1" applyFill="1" applyBorder="1" applyAlignment="1">
      <alignment horizontal="center" vertical="center" wrapText="1"/>
    </xf>
    <xf numFmtId="4" fontId="15" fillId="33" borderId="33" xfId="83" applyNumberFormat="1" applyFont="1" applyFill="1" applyBorder="1" applyAlignment="1">
      <alignment vertical="center" wrapText="1"/>
    </xf>
    <xf numFmtId="4" fontId="15" fillId="33" borderId="0" xfId="83" applyNumberFormat="1" applyFont="1" applyFill="1" applyBorder="1" applyAlignment="1">
      <alignment vertical="center" wrapText="1"/>
    </xf>
    <xf numFmtId="4" fontId="15" fillId="0" borderId="33" xfId="83" applyNumberFormat="1" applyFont="1" applyBorder="1" applyAlignment="1">
      <alignment vertical="center" wrapText="1"/>
    </xf>
    <xf numFmtId="4" fontId="15" fillId="0" borderId="0" xfId="83" applyNumberFormat="1" applyFont="1" applyBorder="1" applyAlignment="1">
      <alignment vertical="center" wrapText="1"/>
    </xf>
    <xf numFmtId="0" fontId="15" fillId="0" borderId="10" xfId="0" applyFont="1" applyBorder="1" applyAlignment="1">
      <alignment horizontal="center" vertical="center" wrapText="1"/>
    </xf>
    <xf numFmtId="4" fontId="15" fillId="36" borderId="33" xfId="83" applyNumberFormat="1" applyFont="1" applyFill="1" applyBorder="1" applyAlignment="1">
      <alignment vertical="center" wrapText="1"/>
    </xf>
    <xf numFmtId="0" fontId="15" fillId="36" borderId="10" xfId="0" applyFont="1" applyFill="1" applyBorder="1" applyAlignment="1">
      <alignment horizontal="center" vertical="center" wrapText="1"/>
    </xf>
    <xf numFmtId="4" fontId="15" fillId="36" borderId="0" xfId="83" applyNumberFormat="1" applyFont="1" applyFill="1" applyBorder="1" applyAlignment="1">
      <alignment vertical="center" wrapText="1"/>
    </xf>
    <xf numFmtId="4" fontId="15" fillId="37" borderId="33" xfId="83" applyNumberFormat="1" applyFont="1" applyFill="1" applyBorder="1" applyAlignment="1">
      <alignment vertical="center" wrapText="1"/>
    </xf>
    <xf numFmtId="0" fontId="15" fillId="37" borderId="10" xfId="0" applyFont="1" applyFill="1" applyBorder="1" applyAlignment="1">
      <alignment horizontal="center" vertical="center" wrapText="1"/>
    </xf>
    <xf numFmtId="4" fontId="15" fillId="37" borderId="0" xfId="83" applyNumberFormat="1" applyFont="1" applyFill="1" applyBorder="1" applyAlignment="1">
      <alignment vertical="center" wrapText="1"/>
    </xf>
    <xf numFmtId="4" fontId="19" fillId="37" borderId="101" xfId="83" applyNumberFormat="1" applyFont="1" applyFill="1" applyBorder="1" applyAlignment="1">
      <alignment vertical="center" wrapText="1"/>
    </xf>
    <xf numFmtId="0" fontId="15" fillId="38" borderId="10" xfId="0" applyFont="1" applyFill="1" applyBorder="1" applyAlignment="1">
      <alignment horizontal="center" vertical="center" wrapText="1"/>
    </xf>
    <xf numFmtId="0" fontId="15" fillId="39" borderId="10" xfId="0" applyFont="1" applyFill="1" applyBorder="1" applyAlignment="1">
      <alignment horizontal="center" vertical="center" wrapText="1"/>
    </xf>
    <xf numFmtId="4" fontId="16" fillId="0" borderId="33" xfId="83" applyNumberFormat="1" applyFont="1" applyFill="1" applyBorder="1" applyAlignment="1">
      <alignment vertical="center" wrapText="1"/>
    </xf>
    <xf numFmtId="4" fontId="16" fillId="0" borderId="0" xfId="83" applyNumberFormat="1" applyFont="1" applyFill="1" applyBorder="1" applyAlignment="1">
      <alignment vertical="center" wrapText="1"/>
    </xf>
    <xf numFmtId="4" fontId="22" fillId="34" borderId="33" xfId="83" applyNumberFormat="1" applyFont="1" applyFill="1" applyBorder="1" applyAlignment="1">
      <alignment vertical="center" wrapText="1"/>
    </xf>
    <xf numFmtId="4" fontId="22" fillId="34" borderId="0" xfId="83" applyNumberFormat="1" applyFont="1" applyFill="1" applyBorder="1" applyAlignment="1">
      <alignment vertical="center" wrapText="1"/>
    </xf>
    <xf numFmtId="0" fontId="15" fillId="0" borderId="0" xfId="0" applyFont="1" applyBorder="1" applyAlignment="1">
      <alignment horizontal="center" vertical="center" wrapText="1"/>
    </xf>
    <xf numFmtId="4" fontId="15" fillId="32" borderId="88" xfId="118" applyNumberFormat="1" applyFont="1" applyFill="1" applyBorder="1" applyAlignment="1" applyProtection="1">
      <alignment horizontal="center" vertical="center" wrapText="1"/>
    </xf>
    <xf numFmtId="4" fontId="15" fillId="32" borderId="89" xfId="118" applyNumberFormat="1" applyFont="1" applyFill="1" applyBorder="1" applyAlignment="1" applyProtection="1">
      <alignment horizontal="center" vertical="center" wrapText="1"/>
    </xf>
    <xf numFmtId="4" fontId="15" fillId="32" borderId="77" xfId="118" applyNumberFormat="1" applyFont="1" applyFill="1" applyBorder="1" applyAlignment="1" applyProtection="1">
      <alignment horizontal="center" vertical="center" wrapText="1"/>
    </xf>
    <xf numFmtId="4" fontId="15" fillId="32" borderId="78" xfId="118" applyNumberFormat="1" applyFont="1" applyFill="1" applyBorder="1" applyAlignment="1" applyProtection="1">
      <alignment horizontal="center" vertical="center" wrapText="1"/>
    </xf>
    <xf numFmtId="4" fontId="15" fillId="32" borderId="84" xfId="118" applyNumberFormat="1" applyFont="1" applyFill="1" applyBorder="1" applyAlignment="1" applyProtection="1">
      <alignment horizontal="center" vertical="center" wrapText="1"/>
    </xf>
    <xf numFmtId="0" fontId="19" fillId="35" borderId="81" xfId="144" applyFont="1" applyFill="1" applyBorder="1" applyAlignment="1">
      <alignment horizontal="center" vertical="center" wrapText="1"/>
    </xf>
    <xf numFmtId="0" fontId="19" fillId="35" borderId="82" xfId="144" applyFont="1" applyFill="1" applyBorder="1" applyAlignment="1">
      <alignment horizontal="center" vertical="center" wrapText="1"/>
    </xf>
    <xf numFmtId="0" fontId="19" fillId="35" borderId="83" xfId="144" applyFont="1" applyFill="1" applyBorder="1" applyAlignment="1">
      <alignment horizontal="center" vertical="center" wrapText="1"/>
    </xf>
    <xf numFmtId="0" fontId="19" fillId="35" borderId="60" xfId="144" applyFont="1" applyFill="1" applyBorder="1" applyAlignment="1">
      <alignment horizontal="center" vertical="center" wrapText="1"/>
    </xf>
    <xf numFmtId="0" fontId="19" fillId="35" borderId="57" xfId="144" applyFont="1" applyFill="1" applyBorder="1" applyAlignment="1">
      <alignment horizontal="center" vertical="center" wrapText="1"/>
    </xf>
    <xf numFmtId="0" fontId="19" fillId="35" borderId="28" xfId="144" applyFont="1" applyFill="1" applyBorder="1" applyAlignment="1">
      <alignment horizontal="center" vertical="center" wrapText="1"/>
    </xf>
    <xf numFmtId="0" fontId="19" fillId="35" borderId="85" xfId="144" applyFont="1" applyFill="1" applyBorder="1" applyAlignment="1">
      <alignment horizontal="center" vertical="center" wrapText="1"/>
    </xf>
    <xf numFmtId="0" fontId="19" fillId="35" borderId="86" xfId="144" applyFont="1" applyFill="1" applyBorder="1" applyAlignment="1">
      <alignment horizontal="center" vertical="center" wrapText="1"/>
    </xf>
    <xf numFmtId="0" fontId="19" fillId="35" borderId="87" xfId="144" applyFont="1" applyFill="1" applyBorder="1" applyAlignment="1">
      <alignment horizontal="center" vertical="center" wrapText="1"/>
    </xf>
    <xf numFmtId="4" fontId="15" fillId="32" borderId="90" xfId="118" applyNumberFormat="1" applyFont="1" applyFill="1" applyBorder="1" applyAlignment="1" applyProtection="1">
      <alignment horizontal="center" vertical="center" wrapText="1"/>
    </xf>
    <xf numFmtId="3" fontId="15" fillId="32" borderId="93" xfId="141" applyNumberFormat="1" applyFont="1" applyFill="1" applyBorder="1" applyAlignment="1">
      <alignment horizontal="center" vertical="center" wrapText="1"/>
    </xf>
    <xf numFmtId="3" fontId="15" fillId="32" borderId="50" xfId="141" applyNumberFormat="1" applyFont="1" applyFill="1" applyBorder="1" applyAlignment="1">
      <alignment horizontal="center" vertical="center" wrapText="1"/>
    </xf>
    <xf numFmtId="3" fontId="15" fillId="32" borderId="14" xfId="141" applyNumberFormat="1" applyFont="1" applyFill="1" applyBorder="1" applyAlignment="1">
      <alignment horizontal="center" vertical="center" wrapText="1"/>
    </xf>
    <xf numFmtId="0" fontId="19" fillId="35" borderId="100" xfId="144" applyFont="1" applyFill="1" applyBorder="1" applyAlignment="1">
      <alignment horizontal="center" vertical="center" textRotation="90"/>
    </xf>
    <xf numFmtId="0" fontId="19" fillId="35" borderId="79" xfId="144" applyFont="1" applyFill="1" applyBorder="1" applyAlignment="1">
      <alignment horizontal="center" vertical="center" textRotation="90"/>
    </xf>
    <xf numFmtId="0" fontId="19" fillId="35" borderId="80" xfId="144" applyFont="1" applyFill="1" applyBorder="1" applyAlignment="1">
      <alignment horizontal="center" vertical="center" textRotation="90"/>
    </xf>
    <xf numFmtId="0" fontId="19" fillId="35" borderId="81" xfId="144" applyFont="1" applyFill="1" applyBorder="1" applyAlignment="1">
      <alignment horizontal="center" vertical="center" textRotation="90"/>
    </xf>
    <xf numFmtId="0" fontId="19" fillId="35" borderId="82" xfId="144" applyFont="1" applyFill="1" applyBorder="1" applyAlignment="1">
      <alignment horizontal="center" vertical="center" textRotation="90"/>
    </xf>
    <xf numFmtId="0" fontId="19" fillId="35" borderId="83" xfId="144" applyFont="1" applyFill="1" applyBorder="1" applyAlignment="1">
      <alignment horizontal="center" vertical="center" textRotation="90"/>
    </xf>
    <xf numFmtId="0" fontId="32" fillId="28" borderId="94" xfId="47" applyNumberFormat="1" applyFont="1" applyFill="1" applyBorder="1" applyAlignment="1">
      <alignment horizontal="center" vertical="center" wrapText="1"/>
    </xf>
    <xf numFmtId="0" fontId="32" fillId="28" borderId="95" xfId="47" applyNumberFormat="1" applyFont="1" applyFill="1" applyBorder="1" applyAlignment="1">
      <alignment horizontal="center" vertical="center" wrapText="1"/>
    </xf>
    <xf numFmtId="0" fontId="32" fillId="28" borderId="96" xfId="47" applyNumberFormat="1" applyFont="1" applyFill="1" applyBorder="1" applyAlignment="1">
      <alignment horizontal="center" vertical="center" wrapText="1"/>
    </xf>
    <xf numFmtId="0" fontId="28" fillId="28" borderId="94" xfId="85" applyFont="1" applyFill="1" applyBorder="1" applyAlignment="1">
      <alignment horizontal="center" vertical="center"/>
    </xf>
    <xf numFmtId="0" fontId="28" fillId="28" borderId="95" xfId="85" applyFont="1" applyFill="1" applyBorder="1" applyAlignment="1">
      <alignment horizontal="center" vertical="center"/>
    </xf>
    <xf numFmtId="0" fontId="28" fillId="28" borderId="72" xfId="85" applyFont="1" applyFill="1" applyBorder="1" applyAlignment="1">
      <alignment horizontal="center" vertical="center"/>
    </xf>
    <xf numFmtId="0" fontId="28" fillId="28" borderId="73" xfId="85" applyFont="1" applyFill="1" applyBorder="1" applyAlignment="1">
      <alignment horizontal="center" vertical="center"/>
    </xf>
    <xf numFmtId="0" fontId="24" fillId="28" borderId="19" xfId="85" applyFont="1" applyFill="1" applyBorder="1" applyAlignment="1">
      <alignment horizontal="center" vertical="center"/>
    </xf>
    <xf numFmtId="0" fontId="24" fillId="28" borderId="95" xfId="85" applyFont="1" applyFill="1" applyBorder="1" applyAlignment="1">
      <alignment horizontal="center" vertical="center"/>
    </xf>
    <xf numFmtId="0" fontId="24" fillId="28" borderId="96" xfId="85" applyFont="1" applyFill="1" applyBorder="1" applyAlignment="1">
      <alignment horizontal="center" vertical="center"/>
    </xf>
    <xf numFmtId="0" fontId="24" fillId="28" borderId="21" xfId="85" applyFont="1" applyFill="1" applyBorder="1" applyAlignment="1">
      <alignment horizontal="center" vertical="center"/>
    </xf>
    <xf numFmtId="0" fontId="24" fillId="28" borderId="73" xfId="85" applyFont="1" applyFill="1" applyBorder="1" applyAlignment="1">
      <alignment horizontal="center" vertical="center"/>
    </xf>
    <xf numFmtId="0" fontId="24" fillId="28" borderId="74" xfId="85" applyFont="1" applyFill="1" applyBorder="1" applyAlignment="1">
      <alignment horizontal="center" vertical="center"/>
    </xf>
    <xf numFmtId="49" fontId="9" fillId="28" borderId="0" xfId="47" applyNumberFormat="1" applyFont="1" applyFill="1" applyBorder="1" applyAlignment="1">
      <alignment horizontal="left" vertical="top" wrapText="1"/>
    </xf>
    <xf numFmtId="49" fontId="9" fillId="28" borderId="42" xfId="47" applyNumberFormat="1" applyFont="1" applyFill="1" applyBorder="1" applyAlignment="1">
      <alignment horizontal="left" vertical="top" wrapText="1"/>
    </xf>
    <xf numFmtId="0" fontId="27" fillId="28" borderId="0" xfId="84" applyFont="1" applyFill="1" applyAlignment="1">
      <alignment horizontal="center" vertical="center"/>
    </xf>
    <xf numFmtId="49" fontId="23" fillId="28" borderId="0" xfId="47" applyNumberFormat="1" applyFont="1" applyFill="1" applyBorder="1" applyAlignment="1">
      <alignment horizontal="left" vertical="top" wrapText="1"/>
    </xf>
    <xf numFmtId="49" fontId="23" fillId="28" borderId="42" xfId="47" applyNumberFormat="1" applyFont="1" applyFill="1" applyBorder="1" applyAlignment="1">
      <alignment horizontal="left" vertical="top" wrapText="1"/>
    </xf>
    <xf numFmtId="49" fontId="23" fillId="28" borderId="0" xfId="85" applyNumberFormat="1" applyFont="1" applyFill="1" applyBorder="1" applyAlignment="1">
      <alignment horizontal="left" vertical="top" wrapText="1"/>
    </xf>
    <xf numFmtId="49" fontId="23" fillId="28" borderId="42" xfId="85" applyNumberFormat="1" applyFont="1" applyFill="1" applyBorder="1" applyAlignment="1">
      <alignment horizontal="left" vertical="top" wrapText="1"/>
    </xf>
    <xf numFmtId="0" fontId="30" fillId="28" borderId="97" xfId="47" applyNumberFormat="1" applyFont="1" applyFill="1" applyBorder="1" applyAlignment="1">
      <alignment horizontal="center" vertical="top" wrapText="1"/>
    </xf>
    <xf numFmtId="0" fontId="30" fillId="28" borderId="98" xfId="47" applyNumberFormat="1" applyFont="1" applyFill="1" applyBorder="1" applyAlignment="1">
      <alignment horizontal="center" vertical="top" wrapText="1"/>
    </xf>
    <xf numFmtId="0" fontId="30" fillId="28" borderId="99" xfId="47" applyNumberFormat="1" applyFont="1" applyFill="1" applyBorder="1" applyAlignment="1">
      <alignment horizontal="center" vertical="top" wrapText="1"/>
    </xf>
    <xf numFmtId="49" fontId="37" fillId="34" borderId="62" xfId="47" applyNumberFormat="1" applyFont="1" applyFill="1" applyBorder="1" applyAlignment="1">
      <alignment horizontal="left" vertical="top" wrapText="1"/>
    </xf>
    <xf numFmtId="49" fontId="37" fillId="34" borderId="63" xfId="47" applyNumberFormat="1" applyFont="1" applyFill="1" applyBorder="1" applyAlignment="1">
      <alignment horizontal="left" vertical="top" wrapText="1"/>
    </xf>
    <xf numFmtId="49" fontId="37" fillId="34" borderId="64" xfId="47" applyNumberFormat="1" applyFont="1" applyFill="1" applyBorder="1" applyAlignment="1">
      <alignment horizontal="left" vertical="top" wrapText="1"/>
    </xf>
    <xf numFmtId="0" fontId="28" fillId="28" borderId="96" xfId="85" applyFont="1" applyFill="1" applyBorder="1" applyAlignment="1">
      <alignment horizontal="center" vertical="center"/>
    </xf>
    <xf numFmtId="0" fontId="28" fillId="28" borderId="74" xfId="85" applyFont="1" applyFill="1" applyBorder="1" applyAlignment="1">
      <alignment horizontal="center" vertical="center"/>
    </xf>
    <xf numFmtId="0" fontId="29" fillId="28" borderId="19" xfId="85" applyFont="1" applyFill="1" applyBorder="1" applyAlignment="1">
      <alignment horizontal="center" vertical="center"/>
    </xf>
    <xf numFmtId="0" fontId="29" fillId="28" borderId="95" xfId="85" applyFont="1" applyFill="1" applyBorder="1" applyAlignment="1">
      <alignment horizontal="center" vertical="center"/>
    </xf>
    <xf numFmtId="0" fontId="29" fillId="28" borderId="20" xfId="85" applyFont="1" applyFill="1" applyBorder="1" applyAlignment="1">
      <alignment horizontal="center" vertical="center"/>
    </xf>
    <xf numFmtId="0" fontId="29" fillId="28" borderId="21" xfId="85" applyFont="1" applyFill="1" applyBorder="1" applyAlignment="1">
      <alignment horizontal="center" vertical="center"/>
    </xf>
    <xf numFmtId="0" fontId="29" fillId="28" borderId="73" xfId="85" applyFont="1" applyFill="1" applyBorder="1" applyAlignment="1">
      <alignment horizontal="center" vertical="center"/>
    </xf>
    <xf numFmtId="0" fontId="29" fillId="28" borderId="22" xfId="85" applyFont="1" applyFill="1" applyBorder="1" applyAlignment="1">
      <alignment horizontal="center" vertical="center"/>
    </xf>
    <xf numFmtId="0" fontId="23" fillId="0" borderId="91" xfId="93" applyFont="1" applyBorder="1" applyAlignment="1">
      <alignment horizontal="center" vertical="center" wrapText="1"/>
    </xf>
    <xf numFmtId="0" fontId="23" fillId="0" borderId="26" xfId="93" applyFont="1" applyBorder="1" applyAlignment="1">
      <alignment horizontal="center" vertical="center" wrapText="1"/>
    </xf>
    <xf numFmtId="0" fontId="22" fillId="0" borderId="0" xfId="93" applyFont="1" applyBorder="1" applyAlignment="1">
      <alignment horizontal="center" vertical="center"/>
    </xf>
    <xf numFmtId="0" fontId="9" fillId="0" borderId="12" xfId="93" applyFont="1" applyBorder="1" applyAlignment="1">
      <alignment horizontal="center" vertical="center" wrapText="1"/>
    </xf>
    <xf numFmtId="0" fontId="9" fillId="0" borderId="11" xfId="93" applyFont="1" applyBorder="1" applyAlignment="1">
      <alignment horizontal="center" vertical="center" wrapText="1"/>
    </xf>
    <xf numFmtId="0" fontId="16" fillId="27" borderId="9" xfId="0" applyFont="1" applyFill="1" applyBorder="1" applyAlignment="1">
      <alignment horizontal="center" vertical="center"/>
    </xf>
    <xf numFmtId="0" fontId="15" fillId="27" borderId="9" xfId="0" applyFont="1" applyFill="1" applyBorder="1" applyAlignment="1">
      <alignment horizontal="center" vertical="center"/>
    </xf>
    <xf numFmtId="0" fontId="15" fillId="27" borderId="9" xfId="0" applyFont="1" applyFill="1" applyBorder="1" applyAlignment="1">
      <alignment horizontal="center" vertical="center" wrapText="1"/>
    </xf>
  </cellXfs>
  <cellStyles count="151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Akzent1" xfId="7"/>
    <cellStyle name="20% - Akzent2" xfId="8"/>
    <cellStyle name="20% - Akzent3" xfId="9"/>
    <cellStyle name="20% - Akzent4" xfId="10"/>
    <cellStyle name="20% - Akzent5" xfId="11"/>
    <cellStyle name="20% - Akzent6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Akzent1" xfId="19"/>
    <cellStyle name="40% - Akzent2" xfId="20"/>
    <cellStyle name="40% - Akzent3" xfId="21"/>
    <cellStyle name="40% - Akzent4" xfId="22"/>
    <cellStyle name="40% - Akzent5" xfId="23"/>
    <cellStyle name="40% - Akzent6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Akzent1" xfId="31"/>
    <cellStyle name="60% - Akzent2" xfId="32"/>
    <cellStyle name="60% - Akzent3" xfId="33"/>
    <cellStyle name="60% - Akzent4" xfId="34"/>
    <cellStyle name="60% - Akzent5" xfId="35"/>
    <cellStyle name="60% - Akzent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Comma [0]_Marilù (v.0.5)" xfId="46"/>
    <cellStyle name="Comma [0]_Marilù (v.0.5) 2" xfId="47"/>
    <cellStyle name="Comma 2" xfId="48"/>
    <cellStyle name="Comma 2 2" xfId="101"/>
    <cellStyle name="Comma 2 2 2" xfId="117"/>
    <cellStyle name="Comma 2 3" xfId="116"/>
    <cellStyle name="Currency_piano-dei-conti-definitivo-28-12-1998" xfId="49"/>
    <cellStyle name="Dezimal [0] 2" xfId="51"/>
    <cellStyle name="Dezimal [0] 2 2" xfId="119"/>
    <cellStyle name="Erklärender Text 2" xfId="115"/>
    <cellStyle name="Euro" xfId="52"/>
    <cellStyle name="Euro 2" xfId="53"/>
    <cellStyle name="Euro 2 2" xfId="121"/>
    <cellStyle name="Euro 3" xfId="54"/>
    <cellStyle name="Euro 3 2" xfId="122"/>
    <cellStyle name="Euro 4" xfId="55"/>
    <cellStyle name="Euro 4 2" xfId="123"/>
    <cellStyle name="Euro 5" xfId="120"/>
    <cellStyle name="Euro_2012-08-07 Anlagen Finanzbedarf 2013 def Version" xfId="56"/>
    <cellStyle name="Explanatory Text" xfId="57"/>
    <cellStyle name="Good" xfId="58"/>
    <cellStyle name="Heading 1" xfId="59"/>
    <cellStyle name="Heading 2" xfId="60"/>
    <cellStyle name="Heading 3" xfId="61"/>
    <cellStyle name="Heading 4" xfId="62"/>
    <cellStyle name="Komma 2" xfId="64"/>
    <cellStyle name="Komma 2 2" xfId="125"/>
    <cellStyle name="Komma 3" xfId="65"/>
    <cellStyle name="Komma 3 2" xfId="126"/>
    <cellStyle name="Komma 4" xfId="102"/>
    <cellStyle name="Komma 4 2" xfId="127"/>
    <cellStyle name="Linked Cell" xfId="66"/>
    <cellStyle name="Migliaia" xfId="63" builtinId="3"/>
    <cellStyle name="Migliaia (0)_Cartel1" xfId="67"/>
    <cellStyle name="Migliaia [0]" xfId="50" builtinId="6"/>
    <cellStyle name="Migliaia [0] 2" xfId="68"/>
    <cellStyle name="Migliaia [0] 2 2" xfId="128"/>
    <cellStyle name="Migliaia [0] 3" xfId="69"/>
    <cellStyle name="Migliaia [0] 3 2" xfId="129"/>
    <cellStyle name="Migliaia [0] 4" xfId="70"/>
    <cellStyle name="Migliaia [0] 5" xfId="118"/>
    <cellStyle name="Migliaia [0]_Asl 6_Raccordo MONISANIT al 31 dicembre 2007 (v. FINALE del 30.05.2008)" xfId="71"/>
    <cellStyle name="Migliaia [0]_Asl 6_Raccordo MONISANIT al 31 dicembre 2007 (v. FINALE del 30.05.2008) 2" xfId="72"/>
    <cellStyle name="Migliaia 10" xfId="103"/>
    <cellStyle name="Migliaia 10 2" xfId="130"/>
    <cellStyle name="Migliaia 11" xfId="114"/>
    <cellStyle name="Migliaia 12" xfId="124"/>
    <cellStyle name="Migliaia 2" xfId="73"/>
    <cellStyle name="Migliaia 2 2" xfId="131"/>
    <cellStyle name="Migliaia 3" xfId="74"/>
    <cellStyle name="Migliaia 3 2" xfId="132"/>
    <cellStyle name="Migliaia 4" xfId="104"/>
    <cellStyle name="Migliaia 4 2" xfId="133"/>
    <cellStyle name="Migliaia 5" xfId="105"/>
    <cellStyle name="Migliaia 5 2" xfId="134"/>
    <cellStyle name="Migliaia 6" xfId="106"/>
    <cellStyle name="Migliaia 6 2" xfId="135"/>
    <cellStyle name="Migliaia 7" xfId="107"/>
    <cellStyle name="Migliaia 7 2" xfId="136"/>
    <cellStyle name="Migliaia 8" xfId="108"/>
    <cellStyle name="Migliaia 8 2" xfId="137"/>
    <cellStyle name="Migliaia 9" xfId="109"/>
    <cellStyle name="Migliaia 9 2" xfId="138"/>
    <cellStyle name="Migliaia_Asl 6_Raccordo MONISANIT al 31 dicembre 2007 (v. FINALE del 30.05.2008) 2" xfId="75"/>
    <cellStyle name="Neutral" xfId="76"/>
    <cellStyle name="Neutral 2" xfId="139"/>
    <cellStyle name="Neutrale 2" xfId="77"/>
    <cellStyle name="Normal 2" xfId="78"/>
    <cellStyle name="Normal 2 2" xfId="140"/>
    <cellStyle name="Normal_all7_pdc" xfId="79"/>
    <cellStyle name="Normale" xfId="0" builtinId="0"/>
    <cellStyle name="Normale 2" xfId="80"/>
    <cellStyle name="Normale 2 2" xfId="110"/>
    <cellStyle name="Normale 2 2 2" xfId="141"/>
    <cellStyle name="Normale 3" xfId="81"/>
    <cellStyle name="Normale 3 2" xfId="142"/>
    <cellStyle name="Normale 4" xfId="82"/>
    <cellStyle name="Normale 4 2" xfId="143"/>
    <cellStyle name="Normale 5" xfId="83"/>
    <cellStyle name="Normale 5 2" xfId="111"/>
    <cellStyle name="Normale 5 2 2" xfId="144"/>
    <cellStyle name="Normale 6" xfId="112"/>
    <cellStyle name="Normale_Asl 6_Raccordo MONISANIT al 31 dicembre 2007 (v. FINALE del 30.05.2008)" xfId="84"/>
    <cellStyle name="Normale_Asl 6_Raccordo MONISANIT al 31 dicembre 2007 (v. FINALE del 30.05.2008) 2" xfId="85"/>
    <cellStyle name="Note" xfId="86"/>
    <cellStyle name="Note 2" xfId="87"/>
    <cellStyle name="Note 2 2" xfId="145"/>
    <cellStyle name="Percent 2" xfId="88"/>
    <cellStyle name="Percent 2 2" xfId="146"/>
    <cellStyle name="Percent 3" xfId="89"/>
    <cellStyle name="Percent 3 2" xfId="147"/>
    <cellStyle name="Percentuale 2" xfId="90"/>
    <cellStyle name="Percentuale 2 2" xfId="148"/>
    <cellStyle name="Prozent 2" xfId="91"/>
    <cellStyle name="Prozent 2 2" xfId="149"/>
    <cellStyle name="Standard 2" xfId="92"/>
    <cellStyle name="Standard 2 2" xfId="150"/>
    <cellStyle name="Standard 3" xfId="113"/>
    <cellStyle name="Standard_Tab. Finanzbedarf PAB1" xfId="93"/>
    <cellStyle name="Title" xfId="94"/>
    <cellStyle name="Titolo" xfId="95"/>
    <cellStyle name="Titolo 5" xfId="96"/>
    <cellStyle name="Total" xfId="97"/>
    <cellStyle name="Valore valido 2" xfId="98"/>
    <cellStyle name="Valuta (0)_ALLEGA2" xfId="99"/>
    <cellStyle name="Warning Text" xfId="10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pb8597\LOCALS~1\Temp\Tempor&#228;res%20Verzeichnis%201%20f&#252;r%20FINANZIERUNG%202009_Bedarfsermittlung%20Anlagen%20und%20Tabellen.zip\07-01-14%20HHV%20von%20Daniel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Z_Rag_Bilanci/BILANCIO%20PREVENTIVO/Prev.%202018/Preventivo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eg. 5 intern für Bearbeitung"/>
      <sheetName val="Kapitel laufendeFinanzierung SB"/>
      <sheetName val="alle Kapitel Gesundh.-HH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dc2018"/>
      <sheetName val="CE statale"/>
      <sheetName val="G.u.V.Rechnung Staat"/>
      <sheetName val="CE MINISTERIALE"/>
      <sheetName val="CE MINISTERIALE de"/>
      <sheetName val="Allegato 1) dbase"/>
      <sheetName val="Anlage A10 - Finanzierungsübers"/>
      <sheetName val="CE sintesi"/>
      <sheetName val="CE Synthese"/>
      <sheetName val="pdc2016"/>
      <sheetName val="Preventivo 2018"/>
    </sheetNames>
    <sheetDataSet>
      <sheetData sheetId="0">
        <row r="3">
          <cell r="N3">
            <v>2016</v>
          </cell>
          <cell r="O3">
            <v>2017</v>
          </cell>
          <cell r="P3">
            <v>2017</v>
          </cell>
          <cell r="Q3">
            <v>2018</v>
          </cell>
          <cell r="R3">
            <v>2019</v>
          </cell>
          <cell r="S3">
            <v>2020</v>
          </cell>
        </row>
        <row r="8">
          <cell r="N8">
            <v>72824861.930000007</v>
          </cell>
          <cell r="O8">
            <v>78435694</v>
          </cell>
          <cell r="P8">
            <v>75800000</v>
          </cell>
          <cell r="Q8">
            <v>80753171</v>
          </cell>
          <cell r="R8">
            <v>85024147</v>
          </cell>
          <cell r="S8">
            <v>87566327</v>
          </cell>
        </row>
        <row r="9">
          <cell r="N9">
            <v>8985402.3399999999</v>
          </cell>
          <cell r="O9">
            <v>8325400</v>
          </cell>
          <cell r="P9">
            <v>8500000</v>
          </cell>
          <cell r="Q9">
            <v>8649587</v>
          </cell>
          <cell r="R9">
            <v>8813000</v>
          </cell>
          <cell r="S9">
            <v>8990000</v>
          </cell>
        </row>
        <row r="10">
          <cell r="N10">
            <v>1354514.9</v>
          </cell>
          <cell r="O10">
            <v>2315900</v>
          </cell>
          <cell r="P10">
            <v>1350000</v>
          </cell>
          <cell r="Q10">
            <v>1377000</v>
          </cell>
          <cell r="R10">
            <v>1404000</v>
          </cell>
          <cell r="S10">
            <v>1432000</v>
          </cell>
        </row>
        <row r="11">
          <cell r="N11">
            <v>1712662.66</v>
          </cell>
          <cell r="O11">
            <v>1591400</v>
          </cell>
          <cell r="P11">
            <v>1715000</v>
          </cell>
          <cell r="Q11">
            <v>1749000</v>
          </cell>
          <cell r="R11">
            <v>1784000</v>
          </cell>
          <cell r="S11">
            <v>1820000</v>
          </cell>
        </row>
        <row r="12">
          <cell r="N12">
            <v>126622.65</v>
          </cell>
          <cell r="O12">
            <v>125600</v>
          </cell>
          <cell r="P12">
            <v>142000</v>
          </cell>
          <cell r="Q12">
            <v>145000</v>
          </cell>
          <cell r="R12">
            <v>148000</v>
          </cell>
          <cell r="S12">
            <v>151000</v>
          </cell>
        </row>
        <row r="13"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/>
        </row>
        <row r="14"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/>
        </row>
        <row r="15">
          <cell r="N15">
            <v>13000</v>
          </cell>
          <cell r="O15">
            <v>2000</v>
          </cell>
          <cell r="P15">
            <v>6000</v>
          </cell>
          <cell r="Q15">
            <v>6000</v>
          </cell>
          <cell r="R15">
            <v>6000</v>
          </cell>
          <cell r="S15">
            <v>6000</v>
          </cell>
        </row>
        <row r="16"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/>
        </row>
        <row r="17"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/>
        </row>
        <row r="18">
          <cell r="N18">
            <v>665728.4</v>
          </cell>
          <cell r="O18">
            <v>700000</v>
          </cell>
          <cell r="P18">
            <v>678000</v>
          </cell>
          <cell r="Q18">
            <v>692000</v>
          </cell>
          <cell r="R18">
            <v>705000</v>
          </cell>
          <cell r="S18">
            <v>719000</v>
          </cell>
        </row>
        <row r="19"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</row>
        <row r="20">
          <cell r="N20">
            <v>3454866.66</v>
          </cell>
          <cell r="O20">
            <v>3360100</v>
          </cell>
          <cell r="P20">
            <v>4860000</v>
          </cell>
          <cell r="Q20">
            <v>5381760</v>
          </cell>
          <cell r="R20">
            <v>5454000</v>
          </cell>
          <cell r="S20">
            <v>5660000</v>
          </cell>
        </row>
        <row r="21"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</row>
        <row r="22">
          <cell r="N22">
            <v>107132.62</v>
          </cell>
          <cell r="O22">
            <v>133300</v>
          </cell>
          <cell r="P22">
            <v>85000</v>
          </cell>
          <cell r="Q22">
            <v>120000</v>
          </cell>
          <cell r="R22">
            <v>120000</v>
          </cell>
          <cell r="S22">
            <v>120000</v>
          </cell>
        </row>
        <row r="23"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</row>
        <row r="24">
          <cell r="N24">
            <v>45831368</v>
          </cell>
          <cell r="O24">
            <v>46001300</v>
          </cell>
          <cell r="P24">
            <v>46800000</v>
          </cell>
          <cell r="Q24">
            <v>47968000</v>
          </cell>
          <cell r="R24">
            <v>48850000</v>
          </cell>
          <cell r="S24">
            <v>49100000</v>
          </cell>
        </row>
        <row r="25">
          <cell r="N25">
            <v>2560977.7200000002</v>
          </cell>
          <cell r="O25">
            <v>3173200</v>
          </cell>
          <cell r="P25">
            <v>2500000</v>
          </cell>
          <cell r="Q25">
            <v>2550000</v>
          </cell>
          <cell r="R25">
            <v>2601000</v>
          </cell>
          <cell r="S25">
            <v>2653000</v>
          </cell>
        </row>
        <row r="26">
          <cell r="N26">
            <v>15582489.67</v>
          </cell>
          <cell r="O26">
            <v>14900000</v>
          </cell>
          <cell r="P26">
            <v>14900000</v>
          </cell>
          <cell r="Q26">
            <v>15130800</v>
          </cell>
          <cell r="R26">
            <v>15402000</v>
          </cell>
          <cell r="S26">
            <v>15612000</v>
          </cell>
        </row>
        <row r="27"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N28">
            <v>6696.15</v>
          </cell>
          <cell r="O28">
            <v>10000</v>
          </cell>
          <cell r="P28">
            <v>17000</v>
          </cell>
          <cell r="Q28">
            <v>17000</v>
          </cell>
          <cell r="R28">
            <v>17000</v>
          </cell>
          <cell r="S28">
            <v>17000</v>
          </cell>
        </row>
        <row r="29"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0">
          <cell r="N30">
            <v>4322632.3099999996</v>
          </cell>
          <cell r="O30">
            <v>5329000</v>
          </cell>
          <cell r="P30">
            <v>4400000</v>
          </cell>
          <cell r="Q30">
            <v>4422000</v>
          </cell>
          <cell r="R30">
            <v>4444000</v>
          </cell>
          <cell r="S30">
            <v>4466000</v>
          </cell>
        </row>
        <row r="31"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3">
          <cell r="N33">
            <v>4450449.42</v>
          </cell>
          <cell r="O33">
            <v>4511800</v>
          </cell>
          <cell r="P33">
            <v>4508000</v>
          </cell>
          <cell r="Q33">
            <v>4577840</v>
          </cell>
          <cell r="R33">
            <v>4660000</v>
          </cell>
          <cell r="S33">
            <v>4703000</v>
          </cell>
        </row>
        <row r="34"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</row>
        <row r="35">
          <cell r="N35">
            <v>728295.22</v>
          </cell>
          <cell r="O35">
            <v>667700</v>
          </cell>
          <cell r="P35">
            <v>667700</v>
          </cell>
          <cell r="Q35">
            <v>681000</v>
          </cell>
          <cell r="R35">
            <v>695000</v>
          </cell>
          <cell r="S35">
            <v>709000</v>
          </cell>
        </row>
        <row r="36">
          <cell r="N36">
            <v>2494487.2799999998</v>
          </cell>
          <cell r="O36">
            <v>2587600</v>
          </cell>
          <cell r="P36">
            <v>2568000</v>
          </cell>
          <cell r="Q36">
            <v>2605560</v>
          </cell>
          <cell r="R36">
            <v>2651000</v>
          </cell>
          <cell r="S36">
            <v>2675000</v>
          </cell>
        </row>
        <row r="37"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</row>
        <row r="38">
          <cell r="N38">
            <v>2747405.29</v>
          </cell>
          <cell r="O38">
            <v>4935000</v>
          </cell>
          <cell r="P38">
            <v>3800000</v>
          </cell>
          <cell r="Q38">
            <v>3989200</v>
          </cell>
          <cell r="R38">
            <v>4039000</v>
          </cell>
          <cell r="S38">
            <v>4149000</v>
          </cell>
        </row>
        <row r="39">
          <cell r="N39">
            <v>942891.08</v>
          </cell>
          <cell r="O39">
            <v>1013100</v>
          </cell>
          <cell r="P39">
            <v>950000</v>
          </cell>
          <cell r="Q39">
            <v>970120</v>
          </cell>
          <cell r="R39">
            <v>1007000</v>
          </cell>
          <cell r="S39">
            <v>1040000</v>
          </cell>
        </row>
        <row r="40"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</row>
        <row r="41">
          <cell r="N41">
            <v>384985.45</v>
          </cell>
          <cell r="O41">
            <v>374300</v>
          </cell>
          <cell r="P41">
            <v>383000</v>
          </cell>
          <cell r="Q41">
            <v>391920</v>
          </cell>
          <cell r="R41">
            <v>407000</v>
          </cell>
          <cell r="S41">
            <v>418000</v>
          </cell>
        </row>
        <row r="42"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</row>
        <row r="43">
          <cell r="N43">
            <v>1319106.1399999999</v>
          </cell>
          <cell r="O43">
            <v>1348700</v>
          </cell>
          <cell r="P43">
            <v>1444000</v>
          </cell>
          <cell r="Q43">
            <v>1466280</v>
          </cell>
          <cell r="R43">
            <v>1492000</v>
          </cell>
          <cell r="S43">
            <v>1502000</v>
          </cell>
        </row>
        <row r="44"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</row>
        <row r="45">
          <cell r="N45">
            <v>368293.57</v>
          </cell>
          <cell r="O45">
            <v>383100</v>
          </cell>
          <cell r="P45">
            <v>310000</v>
          </cell>
          <cell r="Q45">
            <v>316000</v>
          </cell>
          <cell r="R45">
            <v>323000</v>
          </cell>
          <cell r="S45">
            <v>329000</v>
          </cell>
        </row>
        <row r="46"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</row>
        <row r="47"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8">
          <cell r="N48">
            <v>2032487.45</v>
          </cell>
          <cell r="O48">
            <v>2409500</v>
          </cell>
          <cell r="P48">
            <v>2200000</v>
          </cell>
          <cell r="Q48">
            <v>2244000</v>
          </cell>
          <cell r="R48">
            <v>2289000</v>
          </cell>
          <cell r="S48">
            <v>2304000</v>
          </cell>
        </row>
        <row r="49"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</row>
        <row r="50">
          <cell r="N50">
            <v>780388.75</v>
          </cell>
          <cell r="O50">
            <v>743100</v>
          </cell>
          <cell r="P50">
            <v>743100</v>
          </cell>
          <cell r="Q50">
            <v>758000</v>
          </cell>
          <cell r="R50">
            <v>773000</v>
          </cell>
          <cell r="S50">
            <v>788000</v>
          </cell>
        </row>
        <row r="51"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</row>
        <row r="52">
          <cell r="N52">
            <v>281542.64</v>
          </cell>
          <cell r="O52">
            <v>303300</v>
          </cell>
          <cell r="P52">
            <v>422000</v>
          </cell>
          <cell r="Q52">
            <v>430000</v>
          </cell>
          <cell r="R52">
            <v>439000</v>
          </cell>
          <cell r="S52">
            <v>448000</v>
          </cell>
        </row>
        <row r="53"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</row>
        <row r="54">
          <cell r="N54">
            <v>3510.51</v>
          </cell>
          <cell r="O54">
            <v>5000</v>
          </cell>
          <cell r="P54">
            <v>5000</v>
          </cell>
          <cell r="Q54">
            <v>5000</v>
          </cell>
          <cell r="R54">
            <v>5000</v>
          </cell>
          <cell r="S54">
            <v>5000</v>
          </cell>
        </row>
        <row r="55"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</row>
        <row r="56"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</row>
        <row r="57">
          <cell r="N57">
            <v>6867076.8300000001</v>
          </cell>
          <cell r="O57">
            <v>7337100</v>
          </cell>
          <cell r="P57">
            <v>7337000</v>
          </cell>
          <cell r="Q57">
            <v>7557000</v>
          </cell>
          <cell r="R57">
            <v>7784000</v>
          </cell>
          <cell r="S57">
            <v>8017000</v>
          </cell>
        </row>
        <row r="58"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</row>
        <row r="59"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</row>
        <row r="60">
          <cell r="N60">
            <v>8929665.1199999992</v>
          </cell>
          <cell r="O60">
            <v>9623500</v>
          </cell>
          <cell r="P60">
            <v>9198000</v>
          </cell>
          <cell r="Q60">
            <v>9474000</v>
          </cell>
          <cell r="R60">
            <v>9758000</v>
          </cell>
          <cell r="S60">
            <v>9891000</v>
          </cell>
        </row>
        <row r="61"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</row>
        <row r="62">
          <cell r="N62">
            <v>3589951.11</v>
          </cell>
          <cell r="O62">
            <v>5305400</v>
          </cell>
          <cell r="P62">
            <v>4308000</v>
          </cell>
          <cell r="Q62">
            <v>5149800</v>
          </cell>
          <cell r="R62">
            <v>6673500</v>
          </cell>
          <cell r="S62">
            <v>7073800</v>
          </cell>
        </row>
        <row r="63">
          <cell r="N63">
            <v>1962796.13</v>
          </cell>
          <cell r="O63">
            <v>2848900</v>
          </cell>
          <cell r="P63">
            <v>2022000</v>
          </cell>
          <cell r="Q63">
            <v>2399700</v>
          </cell>
          <cell r="R63">
            <v>2273200</v>
          </cell>
          <cell r="S63">
            <v>2310100</v>
          </cell>
        </row>
        <row r="64"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</row>
        <row r="65">
          <cell r="N65">
            <v>322771.77</v>
          </cell>
          <cell r="O65">
            <v>356300</v>
          </cell>
          <cell r="P65">
            <v>333000</v>
          </cell>
          <cell r="Q65">
            <v>338000</v>
          </cell>
          <cell r="R65">
            <v>343000</v>
          </cell>
          <cell r="S65">
            <v>348000</v>
          </cell>
        </row>
        <row r="66"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</row>
        <row r="67"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</row>
        <row r="68"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</row>
        <row r="69"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</row>
        <row r="70">
          <cell r="N70">
            <v>7140818.8899999997</v>
          </cell>
          <cell r="O70">
            <v>8400000</v>
          </cell>
          <cell r="P70">
            <v>8200000</v>
          </cell>
          <cell r="Q70">
            <v>8000000</v>
          </cell>
          <cell r="R70">
            <v>8500000</v>
          </cell>
          <cell r="S70">
            <v>8900000</v>
          </cell>
        </row>
        <row r="71"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</row>
        <row r="72">
          <cell r="N72">
            <v>12868524.58</v>
          </cell>
          <cell r="O72">
            <v>14084200</v>
          </cell>
          <cell r="P72">
            <v>12950000</v>
          </cell>
          <cell r="Q72">
            <v>13696200</v>
          </cell>
          <cell r="R72">
            <v>14980400</v>
          </cell>
          <cell r="S72">
            <v>15486500</v>
          </cell>
        </row>
        <row r="73"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</row>
        <row r="74">
          <cell r="N74">
            <v>473801.87</v>
          </cell>
          <cell r="O74">
            <v>451700</v>
          </cell>
          <cell r="P74">
            <v>451700</v>
          </cell>
          <cell r="Q74">
            <v>458500</v>
          </cell>
          <cell r="R74">
            <v>465300</v>
          </cell>
          <cell r="S74">
            <v>472000</v>
          </cell>
        </row>
        <row r="75"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</row>
        <row r="76">
          <cell r="N76">
            <v>2368844.17</v>
          </cell>
          <cell r="O76">
            <v>2611400</v>
          </cell>
          <cell r="P76">
            <v>2611400</v>
          </cell>
          <cell r="Q76">
            <v>2622400</v>
          </cell>
          <cell r="R76">
            <v>3274100</v>
          </cell>
          <cell r="S76">
            <v>3326300</v>
          </cell>
        </row>
        <row r="77"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</row>
        <row r="78">
          <cell r="N78">
            <v>718842.16</v>
          </cell>
          <cell r="O78">
            <v>1030000</v>
          </cell>
          <cell r="P78">
            <v>719000</v>
          </cell>
          <cell r="Q78">
            <v>755000</v>
          </cell>
          <cell r="R78">
            <v>793000</v>
          </cell>
          <cell r="S78">
            <v>833000</v>
          </cell>
        </row>
        <row r="79"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</row>
        <row r="80"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</row>
        <row r="81">
          <cell r="N81">
            <v>9143203.8300000001</v>
          </cell>
          <cell r="O81">
            <v>9966500</v>
          </cell>
          <cell r="P81">
            <v>10208000</v>
          </cell>
          <cell r="Q81">
            <v>10300000</v>
          </cell>
          <cell r="R81">
            <v>10350000</v>
          </cell>
          <cell r="S81">
            <v>10400000</v>
          </cell>
        </row>
        <row r="82">
          <cell r="N82">
            <v>36913.21</v>
          </cell>
          <cell r="O82">
            <v>1000</v>
          </cell>
          <cell r="P82">
            <v>1000</v>
          </cell>
          <cell r="Q82">
            <v>1000</v>
          </cell>
          <cell r="R82">
            <v>1000</v>
          </cell>
          <cell r="S82">
            <v>1000</v>
          </cell>
        </row>
        <row r="83"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/>
        </row>
        <row r="84">
          <cell r="N84">
            <v>542000</v>
          </cell>
          <cell r="O84">
            <v>539000</v>
          </cell>
          <cell r="P84">
            <v>507000</v>
          </cell>
          <cell r="Q84">
            <v>507000</v>
          </cell>
          <cell r="R84">
            <v>507000</v>
          </cell>
          <cell r="S84">
            <v>507000</v>
          </cell>
        </row>
        <row r="85">
          <cell r="N85">
            <v>20563852.329999998</v>
          </cell>
          <cell r="O85">
            <v>20593000</v>
          </cell>
          <cell r="P85">
            <v>20718000</v>
          </cell>
          <cell r="Q85">
            <v>20852000</v>
          </cell>
          <cell r="R85">
            <v>20887000</v>
          </cell>
          <cell r="S85">
            <v>20923000</v>
          </cell>
        </row>
        <row r="86"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</row>
        <row r="87">
          <cell r="N87">
            <v>359835.36</v>
          </cell>
          <cell r="O87">
            <v>391400</v>
          </cell>
          <cell r="P87">
            <v>391400</v>
          </cell>
          <cell r="Q87">
            <v>395300</v>
          </cell>
          <cell r="R87">
            <v>399200</v>
          </cell>
          <cell r="S87">
            <v>403000</v>
          </cell>
        </row>
        <row r="88"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</row>
        <row r="89">
          <cell r="N89">
            <v>2101237.58</v>
          </cell>
          <cell r="O89">
            <v>2452100</v>
          </cell>
          <cell r="P89">
            <v>2452100</v>
          </cell>
          <cell r="Q89">
            <v>2526000</v>
          </cell>
          <cell r="R89">
            <v>2601000</v>
          </cell>
          <cell r="S89">
            <v>2679000</v>
          </cell>
        </row>
        <row r="90"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</row>
        <row r="91">
          <cell r="N91">
            <v>223016.95999999999</v>
          </cell>
          <cell r="O91">
            <v>264400</v>
          </cell>
          <cell r="P91">
            <v>231000</v>
          </cell>
          <cell r="Q91">
            <v>272700</v>
          </cell>
          <cell r="R91">
            <v>279200</v>
          </cell>
          <cell r="S91">
            <v>282000</v>
          </cell>
        </row>
        <row r="92"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</row>
        <row r="93"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</row>
        <row r="94">
          <cell r="N94">
            <v>0</v>
          </cell>
          <cell r="O94">
            <v>2000</v>
          </cell>
          <cell r="P94">
            <v>2000</v>
          </cell>
          <cell r="Q94">
            <v>2000</v>
          </cell>
          <cell r="R94">
            <v>2000</v>
          </cell>
          <cell r="S94">
            <v>2000</v>
          </cell>
        </row>
        <row r="95"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</row>
        <row r="96">
          <cell r="N96">
            <v>115792.35</v>
          </cell>
          <cell r="O96">
            <v>150000</v>
          </cell>
          <cell r="P96">
            <v>119000</v>
          </cell>
          <cell r="Q96">
            <v>120000</v>
          </cell>
          <cell r="R96">
            <v>120000</v>
          </cell>
          <cell r="S96">
            <v>120000</v>
          </cell>
        </row>
        <row r="97"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</row>
        <row r="98">
          <cell r="N98">
            <v>151319.17000000001</v>
          </cell>
          <cell r="O98">
            <v>174000</v>
          </cell>
          <cell r="P98">
            <v>174000</v>
          </cell>
          <cell r="Q98">
            <v>174000</v>
          </cell>
          <cell r="R98">
            <v>174000</v>
          </cell>
          <cell r="S98">
            <v>174000</v>
          </cell>
        </row>
        <row r="99"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</row>
        <row r="100">
          <cell r="N100">
            <v>5427768.7300000004</v>
          </cell>
          <cell r="O100">
            <v>4517700</v>
          </cell>
          <cell r="P100">
            <v>5400000</v>
          </cell>
          <cell r="Q100">
            <v>5521680</v>
          </cell>
          <cell r="R100">
            <v>5668000</v>
          </cell>
          <cell r="S100">
            <v>5810000</v>
          </cell>
        </row>
        <row r="101">
          <cell r="N101">
            <v>1049622.44</v>
          </cell>
          <cell r="O101">
            <v>1119900</v>
          </cell>
          <cell r="P101">
            <v>1120000</v>
          </cell>
          <cell r="Q101">
            <v>1123000</v>
          </cell>
          <cell r="R101">
            <v>1130000</v>
          </cell>
          <cell r="S101">
            <v>1140000</v>
          </cell>
        </row>
        <row r="102">
          <cell r="N102">
            <v>3429148.32</v>
          </cell>
          <cell r="O102">
            <v>3545000</v>
          </cell>
          <cell r="P102">
            <v>3800000</v>
          </cell>
          <cell r="Q102">
            <v>3860000</v>
          </cell>
          <cell r="R102">
            <v>3860000</v>
          </cell>
          <cell r="S102">
            <v>3860000</v>
          </cell>
        </row>
        <row r="103">
          <cell r="N103">
            <v>341537.85</v>
          </cell>
          <cell r="O103">
            <v>382000</v>
          </cell>
          <cell r="P103">
            <v>509000</v>
          </cell>
          <cell r="Q103">
            <v>509000</v>
          </cell>
          <cell r="R103">
            <v>509000</v>
          </cell>
          <cell r="S103">
            <v>509000</v>
          </cell>
        </row>
        <row r="104">
          <cell r="N104">
            <v>1835459.45</v>
          </cell>
          <cell r="O104">
            <v>1950000</v>
          </cell>
          <cell r="P104">
            <v>1950000</v>
          </cell>
          <cell r="Q104">
            <v>1950000</v>
          </cell>
          <cell r="R104">
            <v>1950000</v>
          </cell>
          <cell r="S104">
            <v>1950000</v>
          </cell>
        </row>
        <row r="105"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</row>
        <row r="106"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</row>
        <row r="107">
          <cell r="N107">
            <v>8165786.2000000002</v>
          </cell>
          <cell r="O107">
            <v>8797500</v>
          </cell>
          <cell r="P107">
            <v>8761000</v>
          </cell>
          <cell r="Q107">
            <v>9199880</v>
          </cell>
          <cell r="R107">
            <v>9978700</v>
          </cell>
          <cell r="S107">
            <v>10074100</v>
          </cell>
        </row>
        <row r="108"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</row>
        <row r="109">
          <cell r="N109">
            <v>826853.36</v>
          </cell>
          <cell r="O109">
            <v>979400</v>
          </cell>
          <cell r="P109">
            <v>852000</v>
          </cell>
          <cell r="Q109">
            <v>875000</v>
          </cell>
          <cell r="R109">
            <v>930000</v>
          </cell>
          <cell r="S109">
            <v>945000</v>
          </cell>
        </row>
        <row r="110"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</row>
        <row r="111">
          <cell r="N111">
            <v>1214391.1299999999</v>
          </cell>
          <cell r="O111">
            <v>1134200</v>
          </cell>
          <cell r="P111">
            <v>1215000</v>
          </cell>
          <cell r="Q111">
            <v>1228000</v>
          </cell>
          <cell r="R111">
            <v>1242000</v>
          </cell>
          <cell r="S111">
            <v>1255000</v>
          </cell>
        </row>
        <row r="112"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</row>
        <row r="113">
          <cell r="N113">
            <v>45683.199999999997</v>
          </cell>
          <cell r="O113">
            <v>125500</v>
          </cell>
          <cell r="P113">
            <v>46000</v>
          </cell>
          <cell r="Q113">
            <v>50000</v>
          </cell>
          <cell r="R113">
            <v>55000</v>
          </cell>
          <cell r="S113">
            <v>60000</v>
          </cell>
        </row>
        <row r="114"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</row>
        <row r="115">
          <cell r="N115">
            <v>5685.19</v>
          </cell>
          <cell r="O115">
            <v>6000</v>
          </cell>
          <cell r="P115">
            <v>6000</v>
          </cell>
          <cell r="Q115">
            <v>6000</v>
          </cell>
          <cell r="R115">
            <v>6000</v>
          </cell>
          <cell r="S115">
            <v>6000</v>
          </cell>
        </row>
        <row r="116"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</row>
        <row r="117">
          <cell r="N117">
            <v>29405.89</v>
          </cell>
          <cell r="O117">
            <v>41600</v>
          </cell>
          <cell r="P117">
            <v>41600</v>
          </cell>
          <cell r="Q117">
            <v>42100</v>
          </cell>
          <cell r="R117">
            <v>42700</v>
          </cell>
          <cell r="S117">
            <v>43000</v>
          </cell>
        </row>
        <row r="118"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</row>
        <row r="119">
          <cell r="N119">
            <v>31838.91</v>
          </cell>
          <cell r="O119">
            <v>26000</v>
          </cell>
          <cell r="P119">
            <v>33000</v>
          </cell>
          <cell r="Q119">
            <v>33000</v>
          </cell>
          <cell r="R119">
            <v>33000</v>
          </cell>
          <cell r="S119">
            <v>33000</v>
          </cell>
        </row>
        <row r="120"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</row>
        <row r="121"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</row>
        <row r="122">
          <cell r="N122">
            <v>33201483.02</v>
          </cell>
          <cell r="O122">
            <v>35300000</v>
          </cell>
          <cell r="P122">
            <v>38150000</v>
          </cell>
          <cell r="Q122">
            <v>41904000</v>
          </cell>
          <cell r="R122">
            <v>41904000</v>
          </cell>
          <cell r="S122">
            <v>41904000</v>
          </cell>
        </row>
        <row r="123">
          <cell r="N123">
            <v>3436730.55</v>
          </cell>
          <cell r="O123">
            <v>3800000</v>
          </cell>
          <cell r="P123">
            <v>3958000</v>
          </cell>
          <cell r="Q123">
            <v>4348000</v>
          </cell>
          <cell r="R123">
            <v>4348000</v>
          </cell>
          <cell r="S123">
            <v>4348000</v>
          </cell>
        </row>
        <row r="124">
          <cell r="N124">
            <v>127244.02</v>
          </cell>
          <cell r="O124">
            <v>160000</v>
          </cell>
          <cell r="P124">
            <v>130000</v>
          </cell>
          <cell r="Q124">
            <v>130000</v>
          </cell>
          <cell r="R124">
            <v>130000</v>
          </cell>
          <cell r="S124">
            <v>130000</v>
          </cell>
        </row>
        <row r="125"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</row>
        <row r="126">
          <cell r="N126">
            <v>10110648.289999999</v>
          </cell>
          <cell r="O126">
            <v>10000000</v>
          </cell>
          <cell r="P126">
            <v>10200000</v>
          </cell>
          <cell r="Q126">
            <v>10300000</v>
          </cell>
          <cell r="R126">
            <v>10300000</v>
          </cell>
          <cell r="S126">
            <v>10300000</v>
          </cell>
        </row>
        <row r="127">
          <cell r="N127">
            <v>958567.49</v>
          </cell>
          <cell r="O127">
            <v>1037500</v>
          </cell>
          <cell r="P127">
            <v>1000000</v>
          </cell>
          <cell r="Q127">
            <v>1000000</v>
          </cell>
          <cell r="R127">
            <v>1000000</v>
          </cell>
          <cell r="S127">
            <v>1000000</v>
          </cell>
        </row>
        <row r="128"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</row>
        <row r="129">
          <cell r="N129">
            <v>6383120.1399999997</v>
          </cell>
          <cell r="O129">
            <v>6800000</v>
          </cell>
          <cell r="P129">
            <v>6500000</v>
          </cell>
          <cell r="Q129">
            <v>6500000</v>
          </cell>
          <cell r="R129">
            <v>6500000</v>
          </cell>
          <cell r="S129">
            <v>6500000</v>
          </cell>
        </row>
        <row r="130">
          <cell r="N130">
            <v>632480.85</v>
          </cell>
          <cell r="O130">
            <v>800000</v>
          </cell>
          <cell r="P130">
            <v>674000</v>
          </cell>
          <cell r="Q130">
            <v>674000</v>
          </cell>
          <cell r="R130">
            <v>674000</v>
          </cell>
          <cell r="S130">
            <v>674000</v>
          </cell>
        </row>
        <row r="131">
          <cell r="N131">
            <v>43129.1</v>
          </cell>
          <cell r="O131">
            <v>41800</v>
          </cell>
          <cell r="P131">
            <v>45000</v>
          </cell>
          <cell r="Q131">
            <v>45000</v>
          </cell>
          <cell r="R131">
            <v>45000</v>
          </cell>
          <cell r="S131">
            <v>45000</v>
          </cell>
        </row>
        <row r="132"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</row>
        <row r="133">
          <cell r="N133">
            <v>34129.11</v>
          </cell>
          <cell r="O133">
            <v>180000</v>
          </cell>
          <cell r="P133">
            <v>34000</v>
          </cell>
          <cell r="Q133">
            <v>34000</v>
          </cell>
          <cell r="R133">
            <v>34000</v>
          </cell>
          <cell r="S133">
            <v>34000</v>
          </cell>
        </row>
        <row r="134">
          <cell r="N134">
            <v>1855.86</v>
          </cell>
          <cell r="O134">
            <v>20000</v>
          </cell>
          <cell r="P134">
            <v>2000</v>
          </cell>
          <cell r="Q134">
            <v>2000</v>
          </cell>
          <cell r="R134">
            <v>2000</v>
          </cell>
          <cell r="S134">
            <v>2000</v>
          </cell>
        </row>
        <row r="135">
          <cell r="N135">
            <v>0</v>
          </cell>
          <cell r="O135">
            <v>1000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</row>
        <row r="136"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</row>
        <row r="137">
          <cell r="N137">
            <v>283478.25</v>
          </cell>
          <cell r="O137">
            <v>2559200</v>
          </cell>
          <cell r="P137">
            <v>420000</v>
          </cell>
          <cell r="Q137">
            <v>460000</v>
          </cell>
          <cell r="R137">
            <v>460000</v>
          </cell>
          <cell r="S137">
            <v>460000</v>
          </cell>
        </row>
        <row r="138">
          <cell r="N138">
            <v>150000</v>
          </cell>
          <cell r="O138">
            <v>151000</v>
          </cell>
          <cell r="P138">
            <v>157000</v>
          </cell>
          <cell r="Q138">
            <v>157000</v>
          </cell>
          <cell r="R138">
            <v>157000</v>
          </cell>
          <cell r="S138">
            <v>157000</v>
          </cell>
        </row>
        <row r="139"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/>
        </row>
        <row r="140"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/>
        </row>
        <row r="141">
          <cell r="N141">
            <v>46283253.460000001</v>
          </cell>
          <cell r="O141">
            <v>47000000</v>
          </cell>
          <cell r="P141">
            <v>46500000</v>
          </cell>
          <cell r="Q141">
            <v>47000000</v>
          </cell>
          <cell r="R141">
            <v>47000000</v>
          </cell>
          <cell r="S141">
            <v>47000000</v>
          </cell>
        </row>
        <row r="142">
          <cell r="N142">
            <v>2237691.13</v>
          </cell>
          <cell r="O142">
            <v>2300000</v>
          </cell>
          <cell r="P142">
            <v>2300000</v>
          </cell>
          <cell r="Q142">
            <v>2300000</v>
          </cell>
          <cell r="R142">
            <v>2300000</v>
          </cell>
          <cell r="S142">
            <v>2300000</v>
          </cell>
        </row>
        <row r="143">
          <cell r="N143">
            <v>23074.32</v>
          </cell>
          <cell r="O143">
            <v>23000</v>
          </cell>
          <cell r="P143">
            <v>23000</v>
          </cell>
          <cell r="Q143">
            <v>23000</v>
          </cell>
          <cell r="R143">
            <v>23000</v>
          </cell>
          <cell r="S143">
            <v>23000</v>
          </cell>
        </row>
        <row r="144"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/>
        </row>
        <row r="145">
          <cell r="N145">
            <v>194000</v>
          </cell>
          <cell r="O145">
            <v>295000</v>
          </cell>
          <cell r="P145">
            <v>359000</v>
          </cell>
          <cell r="Q145">
            <v>359000</v>
          </cell>
          <cell r="R145">
            <v>359000</v>
          </cell>
          <cell r="S145">
            <v>359000</v>
          </cell>
        </row>
        <row r="146">
          <cell r="N146">
            <v>0</v>
          </cell>
          <cell r="O146">
            <v>0</v>
          </cell>
          <cell r="P146">
            <v>0</v>
          </cell>
          <cell r="Q146">
            <v>444000</v>
          </cell>
          <cell r="R146">
            <v>444000</v>
          </cell>
          <cell r="S146">
            <v>444000</v>
          </cell>
        </row>
        <row r="147"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/>
        </row>
        <row r="148"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/>
        </row>
        <row r="149">
          <cell r="N149">
            <v>486129.17</v>
          </cell>
          <cell r="O149">
            <v>480000</v>
          </cell>
          <cell r="P149">
            <v>450000</v>
          </cell>
          <cell r="Q149">
            <v>450000</v>
          </cell>
          <cell r="R149">
            <v>450000</v>
          </cell>
          <cell r="S149">
            <v>450000</v>
          </cell>
        </row>
        <row r="150">
          <cell r="N150">
            <v>67760.86</v>
          </cell>
          <cell r="O150">
            <v>47900</v>
          </cell>
          <cell r="P150">
            <v>63000</v>
          </cell>
          <cell r="Q150">
            <v>63000</v>
          </cell>
          <cell r="R150">
            <v>63000</v>
          </cell>
          <cell r="S150">
            <v>63000</v>
          </cell>
        </row>
        <row r="151"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/>
        </row>
        <row r="152">
          <cell r="N152">
            <v>36000</v>
          </cell>
          <cell r="O152">
            <v>37000</v>
          </cell>
          <cell r="P152">
            <v>37000</v>
          </cell>
          <cell r="Q152">
            <v>37000</v>
          </cell>
          <cell r="R152">
            <v>37000</v>
          </cell>
          <cell r="S152">
            <v>37000</v>
          </cell>
        </row>
        <row r="153"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/>
        </row>
        <row r="154"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/>
        </row>
        <row r="155"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/>
        </row>
        <row r="156"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/>
        </row>
        <row r="157"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/>
        </row>
        <row r="158">
          <cell r="N158">
            <v>1818259.17</v>
          </cell>
          <cell r="O158">
            <v>1377900</v>
          </cell>
          <cell r="P158">
            <v>2189300</v>
          </cell>
          <cell r="Q158">
            <v>2189300</v>
          </cell>
          <cell r="R158">
            <v>2189300</v>
          </cell>
          <cell r="S158">
            <v>2189300</v>
          </cell>
        </row>
        <row r="159"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/>
        </row>
        <row r="160">
          <cell r="N160">
            <v>5745888.9000000004</v>
          </cell>
          <cell r="O160">
            <v>3970000</v>
          </cell>
          <cell r="P160">
            <v>5520000</v>
          </cell>
          <cell r="Q160">
            <v>5520000</v>
          </cell>
          <cell r="R160">
            <v>5520000</v>
          </cell>
          <cell r="S160">
            <v>5520000</v>
          </cell>
        </row>
        <row r="161"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/>
        </row>
        <row r="162">
          <cell r="N162">
            <v>363328.69</v>
          </cell>
          <cell r="O162">
            <v>349600</v>
          </cell>
          <cell r="P162">
            <v>363000</v>
          </cell>
          <cell r="Q162">
            <v>363000</v>
          </cell>
          <cell r="R162">
            <v>363000</v>
          </cell>
          <cell r="S162">
            <v>363000</v>
          </cell>
        </row>
        <row r="163">
          <cell r="N163">
            <v>2796000</v>
          </cell>
          <cell r="O163">
            <v>2801000</v>
          </cell>
          <cell r="P163">
            <v>3282000</v>
          </cell>
          <cell r="Q163">
            <v>3282000</v>
          </cell>
          <cell r="R163">
            <v>3282000</v>
          </cell>
          <cell r="S163">
            <v>3282000</v>
          </cell>
        </row>
        <row r="164">
          <cell r="N164">
            <v>51560.39</v>
          </cell>
          <cell r="O164">
            <v>70000</v>
          </cell>
          <cell r="P164">
            <v>52000</v>
          </cell>
          <cell r="Q164">
            <v>52000</v>
          </cell>
          <cell r="R164">
            <v>52000</v>
          </cell>
          <cell r="S164">
            <v>52000</v>
          </cell>
        </row>
        <row r="165"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/>
        </row>
        <row r="166"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/>
        </row>
        <row r="167"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/>
        </row>
        <row r="168">
          <cell r="N168">
            <v>34863.589999999997</v>
          </cell>
          <cell r="O168">
            <v>40000</v>
          </cell>
          <cell r="P168">
            <v>35000</v>
          </cell>
          <cell r="Q168">
            <v>35000</v>
          </cell>
          <cell r="R168">
            <v>35000</v>
          </cell>
          <cell r="S168">
            <v>35000</v>
          </cell>
        </row>
        <row r="169"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/>
        </row>
        <row r="170">
          <cell r="N170">
            <v>0</v>
          </cell>
          <cell r="O170">
            <v>0</v>
          </cell>
          <cell r="P170">
            <v>0</v>
          </cell>
          <cell r="Q170">
            <v>1486000</v>
          </cell>
          <cell r="R170">
            <v>1486000</v>
          </cell>
          <cell r="S170">
            <v>1486000</v>
          </cell>
        </row>
        <row r="171"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/>
        </row>
        <row r="172"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/>
        </row>
        <row r="173">
          <cell r="N173">
            <v>5883830.79</v>
          </cell>
          <cell r="O173">
            <v>5977100</v>
          </cell>
          <cell r="P173">
            <v>5977100</v>
          </cell>
          <cell r="Q173">
            <v>6194500</v>
          </cell>
          <cell r="R173">
            <v>6636300</v>
          </cell>
          <cell r="S173">
            <v>6786900</v>
          </cell>
        </row>
        <row r="174"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/>
        </row>
        <row r="175"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/>
        </row>
        <row r="176"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/>
        </row>
        <row r="177"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/>
        </row>
        <row r="178"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/>
        </row>
        <row r="179">
          <cell r="N179">
            <v>159784.47</v>
          </cell>
          <cell r="O179">
            <v>226000</v>
          </cell>
          <cell r="P179">
            <v>100000</v>
          </cell>
          <cell r="Q179">
            <v>100000</v>
          </cell>
          <cell r="R179">
            <v>100000</v>
          </cell>
          <cell r="S179">
            <v>100000</v>
          </cell>
        </row>
        <row r="180"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/>
        </row>
        <row r="181"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/>
        </row>
        <row r="182">
          <cell r="N182">
            <v>1133240.68</v>
          </cell>
          <cell r="O182">
            <v>1170000</v>
          </cell>
          <cell r="P182">
            <v>1170000</v>
          </cell>
          <cell r="Q182">
            <v>0</v>
          </cell>
          <cell r="R182"/>
          <cell r="S182"/>
        </row>
        <row r="183">
          <cell r="N183">
            <v>775849.09</v>
          </cell>
          <cell r="O183">
            <v>700000</v>
          </cell>
          <cell r="P183">
            <v>1000000</v>
          </cell>
          <cell r="Q183">
            <v>0</v>
          </cell>
          <cell r="R183"/>
          <cell r="S183"/>
        </row>
        <row r="184">
          <cell r="N184">
            <v>0</v>
          </cell>
          <cell r="O184">
            <v>0</v>
          </cell>
          <cell r="P184">
            <v>0</v>
          </cell>
          <cell r="Q184">
            <v>2009600</v>
          </cell>
          <cell r="R184">
            <v>1780000</v>
          </cell>
          <cell r="S184">
            <v>1780000</v>
          </cell>
        </row>
        <row r="185"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</row>
        <row r="186"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</row>
        <row r="187"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</row>
        <row r="188">
          <cell r="N188">
            <v>0</v>
          </cell>
          <cell r="O188">
            <v>0</v>
          </cell>
          <cell r="P188">
            <v>0</v>
          </cell>
          <cell r="Q188">
            <v>892000</v>
          </cell>
          <cell r="R188">
            <v>810000</v>
          </cell>
          <cell r="S188">
            <v>810000</v>
          </cell>
        </row>
        <row r="189"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/>
        </row>
        <row r="190">
          <cell r="N190">
            <v>4301394.08</v>
          </cell>
          <cell r="O190">
            <v>7047000</v>
          </cell>
          <cell r="P190">
            <v>6197000</v>
          </cell>
          <cell r="Q190">
            <v>0</v>
          </cell>
          <cell r="R190"/>
          <cell r="S190"/>
        </row>
        <row r="191">
          <cell r="N191">
            <v>4707173.83</v>
          </cell>
          <cell r="O191">
            <v>2724000</v>
          </cell>
          <cell r="P191">
            <v>3664000</v>
          </cell>
          <cell r="Q191">
            <v>0</v>
          </cell>
          <cell r="R191"/>
          <cell r="S191"/>
        </row>
        <row r="192">
          <cell r="N192">
            <v>0</v>
          </cell>
          <cell r="O192">
            <v>0</v>
          </cell>
          <cell r="P192">
            <v>0</v>
          </cell>
          <cell r="Q192">
            <v>950000</v>
          </cell>
          <cell r="R192">
            <v>950000</v>
          </cell>
          <cell r="S192">
            <v>950000</v>
          </cell>
        </row>
        <row r="193">
          <cell r="N193">
            <v>0</v>
          </cell>
          <cell r="O193">
            <v>0</v>
          </cell>
          <cell r="P193">
            <v>0</v>
          </cell>
          <cell r="Q193">
            <v>1730000</v>
          </cell>
          <cell r="R193">
            <v>1730000</v>
          </cell>
          <cell r="S193">
            <v>1730000</v>
          </cell>
        </row>
        <row r="194">
          <cell r="N194">
            <v>0</v>
          </cell>
          <cell r="O194">
            <v>0</v>
          </cell>
          <cell r="P194">
            <v>0</v>
          </cell>
          <cell r="Q194">
            <v>5253000</v>
          </cell>
          <cell r="R194">
            <v>5253000</v>
          </cell>
          <cell r="S194">
            <v>5253000</v>
          </cell>
        </row>
        <row r="195">
          <cell r="N195">
            <v>0</v>
          </cell>
          <cell r="O195">
            <v>0</v>
          </cell>
          <cell r="P195">
            <v>0</v>
          </cell>
          <cell r="Q195">
            <v>1934000</v>
          </cell>
          <cell r="R195">
            <v>1934000</v>
          </cell>
          <cell r="S195">
            <v>1934000</v>
          </cell>
        </row>
        <row r="196"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/>
        </row>
        <row r="197"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/>
        </row>
        <row r="198"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/>
        </row>
        <row r="199">
          <cell r="N199">
            <v>0</v>
          </cell>
          <cell r="O199">
            <v>0</v>
          </cell>
          <cell r="P199">
            <v>350000</v>
          </cell>
          <cell r="Q199">
            <v>350000</v>
          </cell>
          <cell r="R199">
            <v>350000</v>
          </cell>
          <cell r="S199">
            <v>350000</v>
          </cell>
        </row>
        <row r="200"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/>
        </row>
        <row r="201"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/>
        </row>
        <row r="202">
          <cell r="N202">
            <v>80637.77</v>
          </cell>
          <cell r="O202">
            <v>57000</v>
          </cell>
          <cell r="P202">
            <v>78800</v>
          </cell>
          <cell r="Q202">
            <v>78800</v>
          </cell>
          <cell r="R202">
            <v>78800</v>
          </cell>
          <cell r="S202">
            <v>78800</v>
          </cell>
        </row>
        <row r="203">
          <cell r="N203">
            <v>42865.95</v>
          </cell>
          <cell r="O203">
            <v>42000</v>
          </cell>
          <cell r="P203">
            <v>22300</v>
          </cell>
          <cell r="Q203">
            <v>22300</v>
          </cell>
          <cell r="R203">
            <v>22300</v>
          </cell>
          <cell r="S203">
            <v>22300</v>
          </cell>
        </row>
        <row r="204">
          <cell r="N204">
            <v>21988895.32</v>
          </cell>
          <cell r="O204">
            <v>21240000</v>
          </cell>
          <cell r="P204">
            <v>25260000</v>
          </cell>
          <cell r="Q204">
            <v>25360000</v>
          </cell>
          <cell r="R204">
            <v>25360000</v>
          </cell>
          <cell r="S204">
            <v>25360000</v>
          </cell>
        </row>
        <row r="205">
          <cell r="N205">
            <v>5893704.9199999999</v>
          </cell>
          <cell r="O205">
            <v>6238000</v>
          </cell>
          <cell r="P205">
            <v>6650000</v>
          </cell>
          <cell r="Q205">
            <v>6800000</v>
          </cell>
          <cell r="R205">
            <v>6800000</v>
          </cell>
          <cell r="S205">
            <v>6800000</v>
          </cell>
        </row>
        <row r="206">
          <cell r="N206">
            <v>765936.64000000001</v>
          </cell>
          <cell r="O206">
            <v>773400</v>
          </cell>
          <cell r="P206">
            <v>773400</v>
          </cell>
          <cell r="Q206">
            <v>781100</v>
          </cell>
          <cell r="R206">
            <v>788900</v>
          </cell>
          <cell r="S206">
            <v>790000</v>
          </cell>
        </row>
        <row r="207">
          <cell r="N207">
            <v>410962.9</v>
          </cell>
          <cell r="O207">
            <v>409300</v>
          </cell>
          <cell r="P207">
            <v>409300</v>
          </cell>
          <cell r="Q207">
            <v>413300</v>
          </cell>
          <cell r="R207">
            <v>417500</v>
          </cell>
          <cell r="S207">
            <v>420000</v>
          </cell>
        </row>
        <row r="208">
          <cell r="N208">
            <v>0</v>
          </cell>
          <cell r="O208">
            <v>0</v>
          </cell>
          <cell r="P208">
            <v>550000</v>
          </cell>
          <cell r="Q208">
            <v>846800</v>
          </cell>
          <cell r="R208">
            <v>950000</v>
          </cell>
          <cell r="S208">
            <v>950000</v>
          </cell>
        </row>
        <row r="209">
          <cell r="N209">
            <v>0</v>
          </cell>
          <cell r="O209">
            <v>0</v>
          </cell>
          <cell r="P209">
            <v>250000</v>
          </cell>
          <cell r="Q209">
            <v>481200</v>
          </cell>
          <cell r="R209">
            <v>550000</v>
          </cell>
          <cell r="S209">
            <v>550000</v>
          </cell>
        </row>
        <row r="210"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/>
        </row>
        <row r="211"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/>
        </row>
        <row r="212"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/>
        </row>
        <row r="213"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/>
        </row>
        <row r="214"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/>
        </row>
        <row r="215"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/>
        </row>
        <row r="216"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/>
        </row>
        <row r="217"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/>
        </row>
        <row r="218"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/>
        </row>
        <row r="219"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/>
        </row>
        <row r="220"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</row>
        <row r="221">
          <cell r="N221">
            <v>0</v>
          </cell>
          <cell r="O221">
            <v>0</v>
          </cell>
          <cell r="P221">
            <v>900000</v>
          </cell>
          <cell r="Q221">
            <v>900000</v>
          </cell>
          <cell r="R221">
            <v>900000</v>
          </cell>
          <cell r="S221">
            <v>900000</v>
          </cell>
        </row>
        <row r="222"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/>
        </row>
        <row r="223"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/>
        </row>
        <row r="224">
          <cell r="N224">
            <v>7106631.3099999996</v>
          </cell>
          <cell r="O224">
            <v>7375000</v>
          </cell>
          <cell r="P224">
            <v>6125000</v>
          </cell>
          <cell r="Q224">
            <v>6300000</v>
          </cell>
          <cell r="R224">
            <v>6500000</v>
          </cell>
          <cell r="S224">
            <v>6500000</v>
          </cell>
        </row>
        <row r="225"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/>
        </row>
        <row r="226">
          <cell r="N226">
            <v>324610.45</v>
          </cell>
          <cell r="O226">
            <v>318600</v>
          </cell>
          <cell r="P226">
            <v>320000</v>
          </cell>
          <cell r="Q226">
            <v>321700</v>
          </cell>
          <cell r="R226">
            <v>325000</v>
          </cell>
          <cell r="S226">
            <v>327000</v>
          </cell>
        </row>
        <row r="227">
          <cell r="N227">
            <v>5713536.9100000001</v>
          </cell>
          <cell r="O227">
            <v>5270000</v>
          </cell>
          <cell r="P227">
            <v>5756000</v>
          </cell>
          <cell r="Q227">
            <v>5756000</v>
          </cell>
          <cell r="R227">
            <v>5756000</v>
          </cell>
          <cell r="S227">
            <v>5756000</v>
          </cell>
        </row>
        <row r="228">
          <cell r="N228">
            <v>1023336.27</v>
          </cell>
          <cell r="O228">
            <v>1100000</v>
          </cell>
          <cell r="P228">
            <v>1100000</v>
          </cell>
          <cell r="Q228">
            <v>1100000</v>
          </cell>
          <cell r="R228">
            <v>1100000</v>
          </cell>
          <cell r="S228">
            <v>1100000</v>
          </cell>
        </row>
        <row r="229"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/>
        </row>
        <row r="230">
          <cell r="N230">
            <v>15770962.300000001</v>
          </cell>
          <cell r="O230">
            <v>15802000</v>
          </cell>
          <cell r="P230">
            <v>16162000</v>
          </cell>
          <cell r="Q230">
            <v>16162000</v>
          </cell>
          <cell r="R230">
            <v>16162000</v>
          </cell>
          <cell r="S230">
            <v>16162000</v>
          </cell>
        </row>
        <row r="231">
          <cell r="N231">
            <v>40053.82</v>
          </cell>
          <cell r="O231">
            <v>39000</v>
          </cell>
          <cell r="P231">
            <v>39000</v>
          </cell>
          <cell r="Q231">
            <v>40000</v>
          </cell>
          <cell r="R231">
            <v>41000</v>
          </cell>
          <cell r="S231">
            <v>42000</v>
          </cell>
        </row>
        <row r="232">
          <cell r="N232">
            <v>771040.14</v>
          </cell>
          <cell r="O232">
            <v>775000</v>
          </cell>
          <cell r="P232">
            <v>775000</v>
          </cell>
          <cell r="Q232">
            <v>780000</v>
          </cell>
          <cell r="R232">
            <v>785000</v>
          </cell>
          <cell r="S232">
            <v>790000</v>
          </cell>
        </row>
        <row r="233">
          <cell r="N233">
            <v>69725.59</v>
          </cell>
          <cell r="O233">
            <v>75000</v>
          </cell>
          <cell r="P233">
            <v>75000</v>
          </cell>
          <cell r="Q233">
            <v>75000</v>
          </cell>
          <cell r="R233">
            <v>75000</v>
          </cell>
          <cell r="S233">
            <v>75000</v>
          </cell>
        </row>
        <row r="234">
          <cell r="N234">
            <v>2210643.42</v>
          </cell>
          <cell r="O234">
            <v>2212000</v>
          </cell>
          <cell r="P234">
            <v>2340000</v>
          </cell>
          <cell r="Q234">
            <v>2350000</v>
          </cell>
          <cell r="R234">
            <v>2360000</v>
          </cell>
          <cell r="S234">
            <v>2370000</v>
          </cell>
        </row>
        <row r="235"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/>
        </row>
        <row r="236">
          <cell r="N236">
            <v>55619.22</v>
          </cell>
          <cell r="O236">
            <v>30000</v>
          </cell>
          <cell r="P236">
            <v>30000</v>
          </cell>
          <cell r="Q236">
            <v>30000</v>
          </cell>
          <cell r="R236">
            <v>30000</v>
          </cell>
          <cell r="S236">
            <v>30000</v>
          </cell>
        </row>
        <row r="237"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/>
        </row>
        <row r="238">
          <cell r="N238">
            <v>581000</v>
          </cell>
          <cell r="O238">
            <v>586000</v>
          </cell>
          <cell r="P238">
            <v>691000</v>
          </cell>
          <cell r="Q238">
            <v>691000</v>
          </cell>
          <cell r="R238">
            <v>691000</v>
          </cell>
          <cell r="S238">
            <v>691000</v>
          </cell>
        </row>
        <row r="239"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/>
        </row>
        <row r="240">
          <cell r="N240">
            <v>799848.17</v>
          </cell>
          <cell r="O240">
            <v>981400</v>
          </cell>
          <cell r="P240">
            <v>981400</v>
          </cell>
          <cell r="Q240">
            <v>1028100</v>
          </cell>
          <cell r="R240">
            <v>1106000</v>
          </cell>
          <cell r="S240">
            <v>1190000</v>
          </cell>
        </row>
        <row r="241"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/>
        </row>
        <row r="242">
          <cell r="N242">
            <v>55312.9</v>
          </cell>
          <cell r="O242">
            <v>56000</v>
          </cell>
          <cell r="P242">
            <v>62000</v>
          </cell>
          <cell r="Q242">
            <v>65000</v>
          </cell>
          <cell r="R242">
            <v>67000</v>
          </cell>
          <cell r="S242">
            <v>69000</v>
          </cell>
        </row>
        <row r="243">
          <cell r="N243">
            <v>1061000</v>
          </cell>
          <cell r="O243">
            <v>1083000</v>
          </cell>
          <cell r="P243">
            <v>1249000</v>
          </cell>
          <cell r="Q243">
            <v>1249000</v>
          </cell>
          <cell r="R243">
            <v>1249000</v>
          </cell>
          <cell r="S243">
            <v>1249000</v>
          </cell>
        </row>
        <row r="244">
          <cell r="N244">
            <v>922953.5</v>
          </cell>
          <cell r="O244">
            <v>860000</v>
          </cell>
          <cell r="P244">
            <v>1000000</v>
          </cell>
          <cell r="Q244">
            <v>1050000</v>
          </cell>
          <cell r="R244">
            <v>1100000</v>
          </cell>
          <cell r="S244">
            <v>1150000</v>
          </cell>
        </row>
        <row r="245"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/>
        </row>
        <row r="246"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/>
        </row>
        <row r="247">
          <cell r="N247">
            <v>10424</v>
          </cell>
          <cell r="O247">
            <v>0</v>
          </cell>
          <cell r="P247">
            <v>51000</v>
          </cell>
          <cell r="Q247">
            <v>51000</v>
          </cell>
          <cell r="R247">
            <v>51000</v>
          </cell>
          <cell r="S247">
            <v>51000</v>
          </cell>
        </row>
        <row r="248">
          <cell r="N248">
            <v>17465000</v>
          </cell>
          <cell r="O248">
            <v>17420000</v>
          </cell>
          <cell r="P248">
            <v>18925000</v>
          </cell>
          <cell r="Q248">
            <v>18925000</v>
          </cell>
          <cell r="R248">
            <v>18925000</v>
          </cell>
          <cell r="S248">
            <v>18925000</v>
          </cell>
        </row>
        <row r="249">
          <cell r="N249">
            <v>398074</v>
          </cell>
          <cell r="O249">
            <v>400000</v>
          </cell>
          <cell r="P249">
            <v>400000</v>
          </cell>
          <cell r="Q249">
            <v>400000</v>
          </cell>
          <cell r="R249">
            <v>400000</v>
          </cell>
          <cell r="S249">
            <v>400000</v>
          </cell>
        </row>
        <row r="250">
          <cell r="N250">
            <v>16216955.65</v>
          </cell>
          <cell r="O250">
            <v>16540000</v>
          </cell>
          <cell r="P250">
            <v>16500000</v>
          </cell>
          <cell r="Q250">
            <v>16500000</v>
          </cell>
          <cell r="R250">
            <v>16500000</v>
          </cell>
          <cell r="S250">
            <v>16500000</v>
          </cell>
        </row>
        <row r="251">
          <cell r="N251">
            <v>4780000</v>
          </cell>
          <cell r="O251">
            <v>5144000</v>
          </cell>
          <cell r="P251">
            <v>5144000</v>
          </cell>
          <cell r="Q251">
            <v>4580000</v>
          </cell>
          <cell r="R251">
            <v>4580000</v>
          </cell>
          <cell r="S251">
            <v>4580000</v>
          </cell>
        </row>
        <row r="252"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/>
        </row>
        <row r="253">
          <cell r="N253">
            <v>25818708.920000002</v>
          </cell>
          <cell r="O253">
            <v>24670000</v>
          </cell>
          <cell r="P253">
            <v>25100000</v>
          </cell>
          <cell r="Q253">
            <v>25305000</v>
          </cell>
          <cell r="R253">
            <v>25305000</v>
          </cell>
          <cell r="S253">
            <v>25305000</v>
          </cell>
        </row>
        <row r="254"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/>
        </row>
        <row r="255"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/>
        </row>
        <row r="256">
          <cell r="N256">
            <v>764549.96</v>
          </cell>
          <cell r="O256">
            <v>800000</v>
          </cell>
          <cell r="P256">
            <v>550000</v>
          </cell>
          <cell r="Q256">
            <v>550000</v>
          </cell>
          <cell r="R256">
            <v>550000</v>
          </cell>
          <cell r="S256">
            <v>550000</v>
          </cell>
        </row>
        <row r="257"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/>
        </row>
        <row r="258">
          <cell r="N258">
            <v>139939.15</v>
          </cell>
          <cell r="O258">
            <v>470000</v>
          </cell>
          <cell r="P258">
            <v>460000</v>
          </cell>
          <cell r="Q258">
            <v>460000</v>
          </cell>
          <cell r="R258">
            <v>460000</v>
          </cell>
          <cell r="S258">
            <v>460000</v>
          </cell>
        </row>
        <row r="259">
          <cell r="N259">
            <v>42000</v>
          </cell>
          <cell r="O259">
            <v>188000</v>
          </cell>
          <cell r="P259">
            <v>441000</v>
          </cell>
          <cell r="Q259">
            <v>441000</v>
          </cell>
          <cell r="R259">
            <v>441000</v>
          </cell>
          <cell r="S259">
            <v>441000</v>
          </cell>
        </row>
        <row r="260">
          <cell r="N260">
            <v>826288.79</v>
          </cell>
          <cell r="O260">
            <v>683000</v>
          </cell>
          <cell r="P260">
            <v>683000</v>
          </cell>
          <cell r="Q260">
            <v>683000</v>
          </cell>
          <cell r="R260">
            <v>683000</v>
          </cell>
          <cell r="S260">
            <v>683000</v>
          </cell>
        </row>
        <row r="261">
          <cell r="N261">
            <v>76180.460000000006</v>
          </cell>
          <cell r="O261">
            <v>45000</v>
          </cell>
          <cell r="P261">
            <v>45000</v>
          </cell>
          <cell r="Q261">
            <v>45000</v>
          </cell>
          <cell r="R261">
            <v>45000</v>
          </cell>
          <cell r="S261">
            <v>45000</v>
          </cell>
        </row>
        <row r="262"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/>
        </row>
        <row r="263">
          <cell r="N263">
            <v>2765956.05</v>
          </cell>
          <cell r="O263">
            <v>2951000</v>
          </cell>
          <cell r="P263">
            <v>2951000</v>
          </cell>
          <cell r="Q263">
            <v>2951000</v>
          </cell>
          <cell r="R263">
            <v>2951000</v>
          </cell>
          <cell r="S263">
            <v>2951000</v>
          </cell>
        </row>
        <row r="264">
          <cell r="N264">
            <v>1711000</v>
          </cell>
          <cell r="O264">
            <v>1883000</v>
          </cell>
          <cell r="P264">
            <v>1883000</v>
          </cell>
          <cell r="Q264">
            <v>573000</v>
          </cell>
          <cell r="R264">
            <v>573000</v>
          </cell>
          <cell r="S264">
            <v>573000</v>
          </cell>
        </row>
        <row r="265">
          <cell r="N265">
            <v>175835.02</v>
          </cell>
          <cell r="O265">
            <v>171000</v>
          </cell>
          <cell r="P265">
            <v>176000</v>
          </cell>
          <cell r="Q265">
            <v>176000</v>
          </cell>
          <cell r="R265">
            <v>176000</v>
          </cell>
          <cell r="S265">
            <v>176000</v>
          </cell>
        </row>
        <row r="266">
          <cell r="N266">
            <v>184147.36</v>
          </cell>
          <cell r="O266">
            <v>1680000</v>
          </cell>
          <cell r="P266">
            <v>290000</v>
          </cell>
          <cell r="Q266">
            <v>290000</v>
          </cell>
          <cell r="R266">
            <v>290000</v>
          </cell>
          <cell r="S266">
            <v>290000</v>
          </cell>
        </row>
        <row r="267"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/>
        </row>
        <row r="268"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/>
        </row>
        <row r="269">
          <cell r="N269">
            <v>0</v>
          </cell>
          <cell r="O269">
            <v>0</v>
          </cell>
          <cell r="P269">
            <v>5000</v>
          </cell>
          <cell r="Q269">
            <v>5000</v>
          </cell>
          <cell r="R269">
            <v>5000</v>
          </cell>
          <cell r="S269">
            <v>5000</v>
          </cell>
        </row>
        <row r="270"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/>
        </row>
        <row r="271"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/>
        </row>
        <row r="272"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/>
        </row>
        <row r="273">
          <cell r="N273">
            <v>1245571</v>
          </cell>
          <cell r="O273">
            <v>1250000</v>
          </cell>
          <cell r="P273">
            <v>1250000</v>
          </cell>
          <cell r="Q273">
            <v>937500</v>
          </cell>
          <cell r="R273">
            <v>937500</v>
          </cell>
          <cell r="S273">
            <v>937500</v>
          </cell>
        </row>
        <row r="274"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</row>
        <row r="275">
          <cell r="N275">
            <v>325107.13</v>
          </cell>
          <cell r="O275">
            <v>350000</v>
          </cell>
          <cell r="P275">
            <v>350000</v>
          </cell>
          <cell r="Q275">
            <v>262500</v>
          </cell>
          <cell r="R275">
            <v>262500</v>
          </cell>
          <cell r="S275">
            <v>262500</v>
          </cell>
        </row>
        <row r="276"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/>
        </row>
        <row r="277">
          <cell r="N277">
            <v>16231.77</v>
          </cell>
          <cell r="O277">
            <v>16000</v>
          </cell>
          <cell r="P277">
            <v>17000</v>
          </cell>
          <cell r="Q277">
            <v>17000</v>
          </cell>
          <cell r="R277">
            <v>17000</v>
          </cell>
          <cell r="S277">
            <v>17000</v>
          </cell>
        </row>
        <row r="278"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/>
        </row>
        <row r="279">
          <cell r="N279">
            <v>60</v>
          </cell>
          <cell r="O279">
            <v>18000</v>
          </cell>
          <cell r="P279">
            <v>1000</v>
          </cell>
          <cell r="Q279">
            <v>1000</v>
          </cell>
          <cell r="R279">
            <v>1000</v>
          </cell>
          <cell r="S279">
            <v>1000</v>
          </cell>
        </row>
        <row r="280">
          <cell r="N280">
            <v>14460.88</v>
          </cell>
          <cell r="O280">
            <v>19000</v>
          </cell>
          <cell r="P280">
            <v>15000</v>
          </cell>
          <cell r="Q280">
            <v>15000</v>
          </cell>
          <cell r="R280">
            <v>15000</v>
          </cell>
          <cell r="S280">
            <v>15000</v>
          </cell>
        </row>
        <row r="281"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/>
        </row>
        <row r="282">
          <cell r="N282">
            <v>1527272.24</v>
          </cell>
          <cell r="O282">
            <v>1509000</v>
          </cell>
          <cell r="P282">
            <v>1509000</v>
          </cell>
          <cell r="Q282">
            <v>1509000</v>
          </cell>
          <cell r="R282">
            <v>1509000</v>
          </cell>
          <cell r="S282">
            <v>1509000</v>
          </cell>
        </row>
        <row r="283">
          <cell r="N283">
            <v>20133.61</v>
          </cell>
          <cell r="O283">
            <v>98000</v>
          </cell>
          <cell r="P283">
            <v>38000</v>
          </cell>
          <cell r="Q283">
            <v>38000</v>
          </cell>
          <cell r="R283">
            <v>38000</v>
          </cell>
          <cell r="S283">
            <v>38000</v>
          </cell>
        </row>
        <row r="284"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/>
        </row>
        <row r="285">
          <cell r="N285">
            <v>3256913.08</v>
          </cell>
          <cell r="O285">
            <v>3520000</v>
          </cell>
          <cell r="P285">
            <v>3400000</v>
          </cell>
          <cell r="Q285">
            <v>3400000</v>
          </cell>
          <cell r="R285">
            <v>3400000</v>
          </cell>
          <cell r="S285">
            <v>3400000</v>
          </cell>
        </row>
        <row r="286"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/>
        </row>
        <row r="287">
          <cell r="N287">
            <v>2422.42</v>
          </cell>
          <cell r="O287">
            <v>0</v>
          </cell>
          <cell r="P287">
            <v>1000</v>
          </cell>
          <cell r="Q287">
            <v>1000</v>
          </cell>
          <cell r="R287">
            <v>1000</v>
          </cell>
          <cell r="S287">
            <v>1000</v>
          </cell>
        </row>
        <row r="288"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/>
        </row>
        <row r="289"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/>
        </row>
        <row r="290"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/>
        </row>
        <row r="291">
          <cell r="N291">
            <v>627385.17000000004</v>
          </cell>
          <cell r="O291">
            <v>698000</v>
          </cell>
          <cell r="P291">
            <v>630000</v>
          </cell>
          <cell r="Q291">
            <v>630000</v>
          </cell>
          <cell r="R291">
            <v>630000</v>
          </cell>
          <cell r="S291">
            <v>630000</v>
          </cell>
        </row>
        <row r="292"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/>
        </row>
        <row r="293"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/>
        </row>
        <row r="294">
          <cell r="N294">
            <v>47293.120000000003</v>
          </cell>
          <cell r="O294">
            <v>118000</v>
          </cell>
          <cell r="P294">
            <v>100800</v>
          </cell>
          <cell r="Q294">
            <v>100800</v>
          </cell>
          <cell r="R294">
            <v>100800</v>
          </cell>
          <cell r="S294">
            <v>100800</v>
          </cell>
        </row>
        <row r="295"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/>
        </row>
        <row r="296"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/>
        </row>
        <row r="297"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/>
        </row>
        <row r="298">
          <cell r="N298">
            <v>56913.72</v>
          </cell>
          <cell r="O298">
            <v>83000</v>
          </cell>
          <cell r="P298">
            <v>83000</v>
          </cell>
          <cell r="Q298">
            <v>83000</v>
          </cell>
          <cell r="R298">
            <v>83000</v>
          </cell>
          <cell r="S298">
            <v>83000</v>
          </cell>
        </row>
        <row r="299"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/>
        </row>
        <row r="300">
          <cell r="N300">
            <v>41719.43</v>
          </cell>
          <cell r="O300">
            <v>55000</v>
          </cell>
          <cell r="P300">
            <v>66000</v>
          </cell>
          <cell r="Q300">
            <v>66000</v>
          </cell>
          <cell r="R300">
            <v>66000</v>
          </cell>
          <cell r="S300">
            <v>66000</v>
          </cell>
        </row>
        <row r="301"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/>
        </row>
        <row r="302"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/>
        </row>
        <row r="303">
          <cell r="N303">
            <v>1183114.05</v>
          </cell>
          <cell r="O303">
            <v>1331000</v>
          </cell>
          <cell r="P303">
            <v>1152100</v>
          </cell>
          <cell r="Q303">
            <v>1163100</v>
          </cell>
          <cell r="R303">
            <v>1168600</v>
          </cell>
          <cell r="S303">
            <v>1174100</v>
          </cell>
        </row>
        <row r="304">
          <cell r="N304">
            <v>2122363.59</v>
          </cell>
          <cell r="O304">
            <v>1828000</v>
          </cell>
          <cell r="P304">
            <v>2126600</v>
          </cell>
          <cell r="Q304">
            <v>1976000</v>
          </cell>
          <cell r="R304">
            <v>1976000</v>
          </cell>
          <cell r="S304">
            <v>1976000</v>
          </cell>
        </row>
        <row r="305"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/>
        </row>
        <row r="306">
          <cell r="N306">
            <v>2535772.81</v>
          </cell>
          <cell r="O306">
            <v>2190000</v>
          </cell>
          <cell r="P306">
            <v>2660000</v>
          </cell>
          <cell r="Q306">
            <v>2960000</v>
          </cell>
          <cell r="R306">
            <v>3010000</v>
          </cell>
          <cell r="S306">
            <v>3060000</v>
          </cell>
        </row>
        <row r="307"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/>
        </row>
        <row r="308">
          <cell r="N308">
            <v>63759.72</v>
          </cell>
          <cell r="O308">
            <v>73000</v>
          </cell>
          <cell r="P308">
            <v>73000</v>
          </cell>
          <cell r="Q308">
            <v>74000</v>
          </cell>
          <cell r="R308">
            <v>75000</v>
          </cell>
          <cell r="S308">
            <v>75000</v>
          </cell>
        </row>
        <row r="309">
          <cell r="N309">
            <v>570846.49</v>
          </cell>
          <cell r="O309">
            <v>895000</v>
          </cell>
          <cell r="P309">
            <v>895000</v>
          </cell>
          <cell r="Q309">
            <v>965900</v>
          </cell>
          <cell r="R309">
            <v>983500</v>
          </cell>
          <cell r="S309">
            <v>991000</v>
          </cell>
        </row>
        <row r="310"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/>
        </row>
        <row r="311">
          <cell r="N311">
            <v>3306.19</v>
          </cell>
          <cell r="O311">
            <v>12000</v>
          </cell>
          <cell r="P311">
            <v>12000</v>
          </cell>
          <cell r="Q311">
            <v>14000</v>
          </cell>
          <cell r="R311">
            <v>14000</v>
          </cell>
          <cell r="S311">
            <v>14000</v>
          </cell>
        </row>
        <row r="312">
          <cell r="N312">
            <v>4884.88</v>
          </cell>
          <cell r="O312">
            <v>5000</v>
          </cell>
          <cell r="P312">
            <v>5000</v>
          </cell>
          <cell r="Q312">
            <v>5000</v>
          </cell>
          <cell r="R312">
            <v>5000</v>
          </cell>
          <cell r="S312">
            <v>5000</v>
          </cell>
        </row>
        <row r="313"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/>
        </row>
        <row r="314"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/>
        </row>
        <row r="315"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/>
        </row>
        <row r="316"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/>
        </row>
        <row r="317"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/>
        </row>
        <row r="318"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/>
        </row>
        <row r="319">
          <cell r="N319">
            <v>3046058.36</v>
          </cell>
          <cell r="O319">
            <v>3059000</v>
          </cell>
          <cell r="P319">
            <v>3059000</v>
          </cell>
          <cell r="Q319">
            <v>3089600</v>
          </cell>
          <cell r="R319">
            <v>3120500</v>
          </cell>
          <cell r="S319">
            <v>3150000</v>
          </cell>
        </row>
        <row r="320"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/>
        </row>
        <row r="321"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/>
        </row>
        <row r="322">
          <cell r="N322">
            <v>1192755.49</v>
          </cell>
          <cell r="O322">
            <v>1486400</v>
          </cell>
          <cell r="P322">
            <v>1140000</v>
          </cell>
          <cell r="Q322">
            <v>1440000</v>
          </cell>
          <cell r="R322">
            <v>1440000</v>
          </cell>
          <cell r="S322">
            <v>1440000</v>
          </cell>
        </row>
        <row r="323">
          <cell r="N323">
            <v>17927.2</v>
          </cell>
          <cell r="O323">
            <v>22000</v>
          </cell>
          <cell r="P323">
            <v>22000</v>
          </cell>
          <cell r="Q323">
            <v>22000</v>
          </cell>
          <cell r="R323">
            <v>22000</v>
          </cell>
          <cell r="S323">
            <v>22000</v>
          </cell>
        </row>
        <row r="324">
          <cell r="N324">
            <v>256913.11</v>
          </cell>
          <cell r="O324">
            <v>307100</v>
          </cell>
          <cell r="P324">
            <v>307100</v>
          </cell>
          <cell r="Q324">
            <v>375000</v>
          </cell>
          <cell r="R324">
            <v>375000</v>
          </cell>
          <cell r="S324">
            <v>375000</v>
          </cell>
        </row>
        <row r="325"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/>
        </row>
        <row r="326">
          <cell r="N326">
            <v>193098.31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/>
        </row>
        <row r="327"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/>
        </row>
        <row r="328"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/>
        </row>
        <row r="329">
          <cell r="N329">
            <v>126767.58</v>
          </cell>
          <cell r="O329">
            <v>101500</v>
          </cell>
          <cell r="P329">
            <v>106000</v>
          </cell>
          <cell r="Q329">
            <v>90000</v>
          </cell>
          <cell r="R329">
            <v>90000</v>
          </cell>
          <cell r="S329">
            <v>90000</v>
          </cell>
        </row>
        <row r="330">
          <cell r="N330">
            <v>858.98</v>
          </cell>
          <cell r="O330">
            <v>2500</v>
          </cell>
          <cell r="P330">
            <v>1000</v>
          </cell>
          <cell r="Q330">
            <v>1000</v>
          </cell>
          <cell r="R330">
            <v>1000</v>
          </cell>
          <cell r="S330">
            <v>1000</v>
          </cell>
        </row>
        <row r="331"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/>
        </row>
        <row r="332"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/>
        </row>
        <row r="333"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/>
        </row>
        <row r="334"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/>
        </row>
        <row r="335"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/>
        </row>
        <row r="336">
          <cell r="N336">
            <v>792538.81</v>
          </cell>
          <cell r="O336">
            <v>1125300</v>
          </cell>
          <cell r="P336">
            <v>793000</v>
          </cell>
          <cell r="Q336">
            <v>800000</v>
          </cell>
          <cell r="R336">
            <v>810000</v>
          </cell>
          <cell r="S336">
            <v>820000</v>
          </cell>
        </row>
        <row r="337"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/>
        </row>
        <row r="338">
          <cell r="N338">
            <v>4198</v>
          </cell>
          <cell r="O338">
            <v>3000</v>
          </cell>
          <cell r="P338">
            <v>5000</v>
          </cell>
          <cell r="Q338">
            <v>5000</v>
          </cell>
          <cell r="R338">
            <v>5000</v>
          </cell>
          <cell r="S338">
            <v>5000</v>
          </cell>
        </row>
        <row r="339"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/>
        </row>
        <row r="340">
          <cell r="N340">
            <v>401899.89</v>
          </cell>
          <cell r="O340">
            <v>168000</v>
          </cell>
          <cell r="P340">
            <v>280000</v>
          </cell>
          <cell r="Q340">
            <v>284000</v>
          </cell>
          <cell r="R340">
            <v>288000</v>
          </cell>
          <cell r="S340">
            <v>294000</v>
          </cell>
        </row>
        <row r="341">
          <cell r="N341">
            <v>9079.85</v>
          </cell>
          <cell r="O341">
            <v>10000</v>
          </cell>
          <cell r="P341">
            <v>50000</v>
          </cell>
          <cell r="Q341">
            <v>20000</v>
          </cell>
          <cell r="R341">
            <v>20000</v>
          </cell>
          <cell r="S341">
            <v>20000</v>
          </cell>
        </row>
        <row r="342"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/>
        </row>
        <row r="343">
          <cell r="N343">
            <v>107253.06</v>
          </cell>
          <cell r="O343">
            <v>162000</v>
          </cell>
          <cell r="P343">
            <v>99000</v>
          </cell>
          <cell r="Q343">
            <v>149000</v>
          </cell>
          <cell r="R343">
            <v>149000</v>
          </cell>
          <cell r="S343">
            <v>149000</v>
          </cell>
        </row>
        <row r="344">
          <cell r="N344">
            <v>52432.39</v>
          </cell>
          <cell r="O344">
            <v>443000</v>
          </cell>
          <cell r="P344">
            <v>692000</v>
          </cell>
          <cell r="Q344">
            <v>700000</v>
          </cell>
          <cell r="R344">
            <v>700000</v>
          </cell>
          <cell r="S344">
            <v>700000</v>
          </cell>
        </row>
        <row r="345"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/>
        </row>
        <row r="346"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/>
        </row>
        <row r="347">
          <cell r="N347">
            <v>5138.6899999999996</v>
          </cell>
          <cell r="O347">
            <v>17000</v>
          </cell>
          <cell r="P347">
            <v>17000</v>
          </cell>
          <cell r="Q347">
            <v>17000</v>
          </cell>
          <cell r="R347">
            <v>17000</v>
          </cell>
          <cell r="S347">
            <v>17000</v>
          </cell>
        </row>
        <row r="348"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/>
        </row>
        <row r="349">
          <cell r="N349">
            <v>1113999.8</v>
          </cell>
          <cell r="O349">
            <v>930000</v>
          </cell>
          <cell r="P349">
            <v>930000</v>
          </cell>
          <cell r="Q349">
            <v>930000</v>
          </cell>
          <cell r="R349">
            <v>930000</v>
          </cell>
          <cell r="S349">
            <v>930000</v>
          </cell>
        </row>
        <row r="350"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/>
        </row>
        <row r="351">
          <cell r="N351">
            <v>9873.52</v>
          </cell>
          <cell r="O351">
            <v>12000</v>
          </cell>
          <cell r="P351">
            <v>12000</v>
          </cell>
          <cell r="Q351">
            <v>12000</v>
          </cell>
          <cell r="R351">
            <v>12000</v>
          </cell>
          <cell r="S351">
            <v>12000</v>
          </cell>
        </row>
        <row r="352"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/>
        </row>
        <row r="353">
          <cell r="N353">
            <v>349592.2</v>
          </cell>
          <cell r="O353">
            <v>356800</v>
          </cell>
          <cell r="P353">
            <v>356800</v>
          </cell>
          <cell r="Q353">
            <v>362100</v>
          </cell>
          <cell r="R353">
            <v>367500</v>
          </cell>
          <cell r="S353">
            <v>370000</v>
          </cell>
        </row>
        <row r="354"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/>
        </row>
        <row r="355">
          <cell r="N355">
            <v>7327519.5599999996</v>
          </cell>
          <cell r="O355">
            <v>7444100</v>
          </cell>
          <cell r="P355">
            <v>7368000</v>
          </cell>
          <cell r="Q355">
            <v>7617640</v>
          </cell>
          <cell r="R355">
            <v>7870000</v>
          </cell>
          <cell r="S355">
            <v>7870000</v>
          </cell>
        </row>
        <row r="356">
          <cell r="N356">
            <v>155123.4</v>
          </cell>
          <cell r="O356">
            <v>160000</v>
          </cell>
          <cell r="P356">
            <v>130000</v>
          </cell>
          <cell r="Q356">
            <v>130000</v>
          </cell>
          <cell r="R356">
            <v>130000</v>
          </cell>
          <cell r="S356">
            <v>130000</v>
          </cell>
        </row>
        <row r="357"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/>
        </row>
        <row r="358">
          <cell r="N358">
            <v>125198.9</v>
          </cell>
          <cell r="O358">
            <v>158000</v>
          </cell>
          <cell r="P358">
            <v>158000</v>
          </cell>
          <cell r="Q358">
            <v>160000</v>
          </cell>
          <cell r="R358">
            <v>162000</v>
          </cell>
          <cell r="S358">
            <v>165000</v>
          </cell>
        </row>
        <row r="359"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/>
        </row>
        <row r="360">
          <cell r="N360">
            <v>18819.18</v>
          </cell>
          <cell r="O360">
            <v>50000</v>
          </cell>
          <cell r="P360">
            <v>20000</v>
          </cell>
          <cell r="Q360">
            <v>20000</v>
          </cell>
          <cell r="R360">
            <v>20000</v>
          </cell>
          <cell r="S360">
            <v>20000</v>
          </cell>
        </row>
        <row r="361"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/>
        </row>
        <row r="362">
          <cell r="N362">
            <v>632566.81000000006</v>
          </cell>
          <cell r="O362">
            <v>1308000</v>
          </cell>
          <cell r="P362">
            <v>1252000</v>
          </cell>
          <cell r="Q362">
            <v>1220000</v>
          </cell>
          <cell r="R362">
            <v>1227000</v>
          </cell>
          <cell r="S362">
            <v>1234000</v>
          </cell>
        </row>
        <row r="363"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/>
        </row>
        <row r="364">
          <cell r="N364">
            <v>27807.93</v>
          </cell>
          <cell r="O364">
            <v>88000</v>
          </cell>
          <cell r="P364">
            <v>30000</v>
          </cell>
          <cell r="Q364">
            <v>30000</v>
          </cell>
          <cell r="R364">
            <v>30000</v>
          </cell>
          <cell r="S364">
            <v>30000</v>
          </cell>
        </row>
        <row r="365"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/>
        </row>
        <row r="366"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/>
        </row>
        <row r="367">
          <cell r="N367">
            <v>105694110.17</v>
          </cell>
          <cell r="O367">
            <v>105901400</v>
          </cell>
          <cell r="P367">
            <v>108871000</v>
          </cell>
          <cell r="Q367">
            <v>114066000</v>
          </cell>
          <cell r="R367">
            <v>114292000</v>
          </cell>
          <cell r="S367">
            <v>114426000</v>
          </cell>
        </row>
        <row r="368">
          <cell r="N368">
            <v>7575598.9900000002</v>
          </cell>
          <cell r="O368">
            <v>11432200</v>
          </cell>
          <cell r="P368">
            <v>10142000</v>
          </cell>
          <cell r="Q368">
            <v>16363000</v>
          </cell>
          <cell r="R368">
            <v>16838000</v>
          </cell>
          <cell r="S368">
            <v>16977000</v>
          </cell>
        </row>
        <row r="369">
          <cell r="N369">
            <v>0</v>
          </cell>
          <cell r="O369">
            <v>0</v>
          </cell>
          <cell r="P369">
            <v>22000</v>
          </cell>
          <cell r="Q369">
            <v>32000</v>
          </cell>
          <cell r="R369">
            <v>32000</v>
          </cell>
          <cell r="S369">
            <v>32000</v>
          </cell>
        </row>
        <row r="370"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</row>
        <row r="371">
          <cell r="N371">
            <v>16534737.859999999</v>
          </cell>
          <cell r="O371">
            <v>16815400</v>
          </cell>
          <cell r="P371">
            <v>17130000</v>
          </cell>
          <cell r="Q371">
            <v>17503000</v>
          </cell>
          <cell r="R371">
            <v>17563000</v>
          </cell>
          <cell r="S371">
            <v>17644000</v>
          </cell>
        </row>
        <row r="372">
          <cell r="N372">
            <v>1612378.91</v>
          </cell>
          <cell r="O372">
            <v>1600300</v>
          </cell>
          <cell r="P372">
            <v>1867000</v>
          </cell>
          <cell r="Q372">
            <v>3310000</v>
          </cell>
          <cell r="R372">
            <v>3904000</v>
          </cell>
          <cell r="S372">
            <v>4095000</v>
          </cell>
        </row>
        <row r="373"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</row>
        <row r="374"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</row>
        <row r="375">
          <cell r="N375">
            <v>121831750.27</v>
          </cell>
          <cell r="O375">
            <v>125670700</v>
          </cell>
          <cell r="P375">
            <v>127465000</v>
          </cell>
          <cell r="Q375">
            <v>130043000</v>
          </cell>
          <cell r="R375">
            <v>131561000</v>
          </cell>
          <cell r="S375">
            <v>132844000</v>
          </cell>
        </row>
        <row r="376">
          <cell r="N376">
            <v>19493701.050000001</v>
          </cell>
          <cell r="O376">
            <v>22105400</v>
          </cell>
          <cell r="P376">
            <v>20340000</v>
          </cell>
          <cell r="Q376">
            <v>28671000</v>
          </cell>
          <cell r="R376">
            <v>29232000</v>
          </cell>
          <cell r="S376">
            <v>29782000</v>
          </cell>
        </row>
        <row r="377">
          <cell r="N377">
            <v>9144.76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</row>
        <row r="378"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</row>
        <row r="379"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</row>
        <row r="380">
          <cell r="N380">
            <v>9119951.5600000005</v>
          </cell>
          <cell r="O380">
            <v>11930000</v>
          </cell>
          <cell r="P380">
            <v>10348000</v>
          </cell>
          <cell r="Q380">
            <v>10564000</v>
          </cell>
          <cell r="R380">
            <v>10564000</v>
          </cell>
          <cell r="S380">
            <v>10564000</v>
          </cell>
        </row>
        <row r="381">
          <cell r="N381">
            <v>1043504.27</v>
          </cell>
          <cell r="O381">
            <v>1634000</v>
          </cell>
          <cell r="P381">
            <v>1201000</v>
          </cell>
          <cell r="Q381">
            <v>1480000</v>
          </cell>
          <cell r="R381">
            <v>1480000</v>
          </cell>
          <cell r="S381">
            <v>1480000</v>
          </cell>
        </row>
        <row r="382">
          <cell r="N382">
            <v>146041.28</v>
          </cell>
          <cell r="O382">
            <v>243000</v>
          </cell>
          <cell r="P382">
            <v>191000</v>
          </cell>
          <cell r="Q382">
            <v>191000</v>
          </cell>
          <cell r="R382">
            <v>191000</v>
          </cell>
          <cell r="S382">
            <v>191000</v>
          </cell>
        </row>
        <row r="383">
          <cell r="N383">
            <v>10216.26</v>
          </cell>
          <cell r="O383">
            <v>32000</v>
          </cell>
          <cell r="P383">
            <v>11000</v>
          </cell>
          <cell r="Q383">
            <v>13000</v>
          </cell>
          <cell r="R383">
            <v>13000</v>
          </cell>
          <cell r="S383">
            <v>13000</v>
          </cell>
        </row>
        <row r="384">
          <cell r="N384">
            <v>8450543.8499999996</v>
          </cell>
          <cell r="O384">
            <v>10245000</v>
          </cell>
          <cell r="P384">
            <v>9483000</v>
          </cell>
          <cell r="Q384">
            <v>9483000</v>
          </cell>
          <cell r="R384">
            <v>9483000</v>
          </cell>
          <cell r="S384">
            <v>9483000</v>
          </cell>
        </row>
        <row r="385">
          <cell r="N385">
            <v>2373354.2200000002</v>
          </cell>
          <cell r="O385">
            <v>2300000</v>
          </cell>
          <cell r="P385">
            <v>2685000</v>
          </cell>
          <cell r="Q385">
            <v>2915000</v>
          </cell>
          <cell r="R385">
            <v>2915000</v>
          </cell>
          <cell r="S385">
            <v>2915000</v>
          </cell>
        </row>
        <row r="386"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</row>
        <row r="387">
          <cell r="N387">
            <v>5939265.4500000002</v>
          </cell>
          <cell r="O387">
            <v>10228000</v>
          </cell>
          <cell r="P387">
            <v>10331000</v>
          </cell>
          <cell r="Q387">
            <v>10343000</v>
          </cell>
          <cell r="R387">
            <v>10343000</v>
          </cell>
          <cell r="S387">
            <v>10343000</v>
          </cell>
        </row>
        <row r="388">
          <cell r="N388">
            <v>457778.21</v>
          </cell>
          <cell r="O388">
            <v>799000</v>
          </cell>
          <cell r="P388">
            <v>978000</v>
          </cell>
          <cell r="Q388">
            <v>1097000</v>
          </cell>
          <cell r="R388">
            <v>1097000</v>
          </cell>
          <cell r="S388">
            <v>1097000</v>
          </cell>
        </row>
        <row r="389">
          <cell r="N389">
            <v>1050153.18</v>
          </cell>
          <cell r="O389">
            <v>1705000</v>
          </cell>
          <cell r="P389">
            <v>1862000</v>
          </cell>
          <cell r="Q389">
            <v>1862000</v>
          </cell>
          <cell r="R389">
            <v>1862000</v>
          </cell>
          <cell r="S389">
            <v>1862000</v>
          </cell>
        </row>
        <row r="390">
          <cell r="N390">
            <v>111984.22</v>
          </cell>
          <cell r="O390">
            <v>120000</v>
          </cell>
          <cell r="P390">
            <v>190000</v>
          </cell>
          <cell r="Q390">
            <v>199000</v>
          </cell>
          <cell r="R390">
            <v>199000</v>
          </cell>
          <cell r="S390">
            <v>199000</v>
          </cell>
        </row>
        <row r="391">
          <cell r="N391">
            <v>7107030.3200000003</v>
          </cell>
          <cell r="O391">
            <v>11446000</v>
          </cell>
          <cell r="P391">
            <v>10733000</v>
          </cell>
          <cell r="Q391">
            <v>10733000</v>
          </cell>
          <cell r="R391">
            <v>10733000</v>
          </cell>
          <cell r="S391">
            <v>10733000</v>
          </cell>
        </row>
        <row r="392">
          <cell r="N392">
            <v>1766944.32</v>
          </cell>
          <cell r="O392">
            <v>1851000</v>
          </cell>
          <cell r="P392">
            <v>2254000</v>
          </cell>
          <cell r="Q392">
            <v>2374000</v>
          </cell>
          <cell r="R392">
            <v>2374000</v>
          </cell>
          <cell r="S392">
            <v>2374000</v>
          </cell>
        </row>
        <row r="393"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</row>
        <row r="394">
          <cell r="N394">
            <v>62265.35</v>
          </cell>
          <cell r="O394">
            <v>213000</v>
          </cell>
          <cell r="P394">
            <v>179000</v>
          </cell>
          <cell r="Q394">
            <v>179000</v>
          </cell>
          <cell r="R394">
            <v>179000</v>
          </cell>
          <cell r="S394">
            <v>179000</v>
          </cell>
        </row>
        <row r="395"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</row>
        <row r="396">
          <cell r="N396">
            <v>3163.37</v>
          </cell>
          <cell r="O396">
            <v>20000</v>
          </cell>
          <cell r="P396">
            <v>22000</v>
          </cell>
          <cell r="Q396">
            <v>22000</v>
          </cell>
          <cell r="R396">
            <v>22000</v>
          </cell>
          <cell r="S396">
            <v>22000</v>
          </cell>
        </row>
        <row r="397"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</row>
        <row r="398"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</row>
        <row r="399">
          <cell r="N399">
            <v>32354696.43</v>
          </cell>
          <cell r="O399">
            <v>36630600</v>
          </cell>
          <cell r="P399">
            <v>37500000</v>
          </cell>
          <cell r="Q399">
            <v>38579195</v>
          </cell>
          <cell r="R399">
            <v>38744000</v>
          </cell>
          <cell r="S399">
            <v>38777681</v>
          </cell>
        </row>
        <row r="400">
          <cell r="N400">
            <v>2529963.9</v>
          </cell>
          <cell r="O400">
            <v>3778500</v>
          </cell>
          <cell r="P400">
            <v>3430000</v>
          </cell>
          <cell r="Q400">
            <v>4523000</v>
          </cell>
          <cell r="R400">
            <v>4640000</v>
          </cell>
          <cell r="S400">
            <v>4740600</v>
          </cell>
        </row>
        <row r="401">
          <cell r="N401">
            <v>5168249.26</v>
          </cell>
          <cell r="O401">
            <v>5597300</v>
          </cell>
          <cell r="P401">
            <v>5809000</v>
          </cell>
          <cell r="Q401">
            <v>5913000</v>
          </cell>
          <cell r="R401">
            <v>5932000</v>
          </cell>
          <cell r="S401">
            <v>5957000</v>
          </cell>
        </row>
        <row r="402">
          <cell r="N402">
            <v>504652.66</v>
          </cell>
          <cell r="O402">
            <v>480100</v>
          </cell>
          <cell r="P402">
            <v>755000</v>
          </cell>
          <cell r="Q402">
            <v>1021805</v>
          </cell>
          <cell r="R402">
            <v>1179000</v>
          </cell>
          <cell r="S402">
            <v>1196000</v>
          </cell>
        </row>
        <row r="403">
          <cell r="N403">
            <v>40717293.07</v>
          </cell>
          <cell r="O403">
            <v>43725600</v>
          </cell>
          <cell r="P403">
            <v>44983000</v>
          </cell>
          <cell r="Q403">
            <v>45978000</v>
          </cell>
          <cell r="R403">
            <v>46159110</v>
          </cell>
          <cell r="S403">
            <v>46261110</v>
          </cell>
        </row>
        <row r="404">
          <cell r="N404">
            <v>7008392.04</v>
          </cell>
          <cell r="O404">
            <v>6778700</v>
          </cell>
          <cell r="P404">
            <v>7803000</v>
          </cell>
          <cell r="Q404">
            <v>9157000</v>
          </cell>
          <cell r="R404">
            <v>8676000</v>
          </cell>
          <cell r="S404">
            <v>8754000</v>
          </cell>
        </row>
        <row r="405"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</row>
        <row r="406"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</row>
        <row r="407"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</row>
        <row r="408"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</row>
        <row r="409"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</row>
        <row r="410"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</row>
        <row r="411"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</row>
        <row r="412">
          <cell r="N412">
            <v>3929106.12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</row>
        <row r="413">
          <cell r="N413">
            <v>443275.3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</row>
        <row r="414">
          <cell r="N414">
            <v>572153.41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</row>
        <row r="415">
          <cell r="N415">
            <v>117145.48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</row>
        <row r="416">
          <cell r="N416">
            <v>3811170.58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</row>
        <row r="417">
          <cell r="N417">
            <v>581381.39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</row>
        <row r="418">
          <cell r="N418">
            <v>1939839.61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</row>
        <row r="419">
          <cell r="N419">
            <v>108291.4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</row>
        <row r="420">
          <cell r="N420">
            <v>323495.64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</row>
        <row r="421">
          <cell r="N421">
            <v>20100.54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</row>
        <row r="422">
          <cell r="N422">
            <v>1811659.6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</row>
        <row r="423">
          <cell r="N423">
            <v>317841.39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</row>
        <row r="424">
          <cell r="N424">
            <v>1608816.8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</row>
        <row r="425">
          <cell r="N425">
            <v>155606.6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</row>
        <row r="426">
          <cell r="N426">
            <v>237042.25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</row>
        <row r="427">
          <cell r="N427">
            <v>36370.199999999997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</row>
        <row r="428">
          <cell r="N428">
            <v>1490220.92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</row>
        <row r="429">
          <cell r="N429">
            <v>239146.81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</row>
        <row r="430">
          <cell r="N430">
            <v>256198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</row>
        <row r="431">
          <cell r="N431">
            <v>41409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</row>
        <row r="432"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</row>
        <row r="433"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</row>
        <row r="434">
          <cell r="N434">
            <v>17345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</row>
        <row r="435">
          <cell r="N435">
            <v>3718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</row>
        <row r="436">
          <cell r="N436">
            <v>0</v>
          </cell>
          <cell r="O436">
            <v>2239300</v>
          </cell>
          <cell r="P436">
            <v>2018480</v>
          </cell>
          <cell r="Q436">
            <v>831200</v>
          </cell>
          <cell r="R436">
            <v>1098260</v>
          </cell>
          <cell r="S436">
            <v>831200</v>
          </cell>
        </row>
        <row r="437">
          <cell r="N437">
            <v>0</v>
          </cell>
          <cell r="O437">
            <v>184700</v>
          </cell>
          <cell r="P437">
            <v>188030</v>
          </cell>
          <cell r="Q437">
            <v>113910</v>
          </cell>
          <cell r="R437">
            <v>187470</v>
          </cell>
          <cell r="S437">
            <v>113910</v>
          </cell>
        </row>
        <row r="438">
          <cell r="N438">
            <v>0</v>
          </cell>
          <cell r="O438">
            <v>292900</v>
          </cell>
          <cell r="P438">
            <v>317590</v>
          </cell>
          <cell r="Q438">
            <v>129780</v>
          </cell>
          <cell r="R438">
            <v>166350</v>
          </cell>
          <cell r="S438">
            <v>129780</v>
          </cell>
        </row>
        <row r="439">
          <cell r="N439">
            <v>0</v>
          </cell>
          <cell r="O439">
            <v>70800</v>
          </cell>
          <cell r="P439">
            <v>34610</v>
          </cell>
          <cell r="Q439">
            <v>46510</v>
          </cell>
          <cell r="R439">
            <v>59590</v>
          </cell>
          <cell r="S439">
            <v>46510</v>
          </cell>
        </row>
        <row r="440">
          <cell r="N440">
            <v>0</v>
          </cell>
          <cell r="O440">
            <v>4085100</v>
          </cell>
          <cell r="P440">
            <v>2361200</v>
          </cell>
          <cell r="Q440">
            <v>964230</v>
          </cell>
          <cell r="R440">
            <v>1250730</v>
          </cell>
          <cell r="S440">
            <v>1503560</v>
          </cell>
        </row>
        <row r="441">
          <cell r="N441">
            <v>0</v>
          </cell>
          <cell r="O441">
            <v>629600</v>
          </cell>
          <cell r="P441">
            <v>377100</v>
          </cell>
          <cell r="Q441">
            <v>212580</v>
          </cell>
          <cell r="R441">
            <v>322880</v>
          </cell>
          <cell r="S441">
            <v>212580</v>
          </cell>
        </row>
        <row r="442"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</row>
        <row r="443"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</row>
        <row r="444">
          <cell r="N444">
            <v>782045.74</v>
          </cell>
          <cell r="O444">
            <v>790700</v>
          </cell>
          <cell r="P444">
            <v>749000</v>
          </cell>
          <cell r="Q444">
            <v>807000</v>
          </cell>
          <cell r="R444">
            <v>807000</v>
          </cell>
          <cell r="S444">
            <v>814000</v>
          </cell>
        </row>
        <row r="445">
          <cell r="N445">
            <v>201071.05</v>
          </cell>
          <cell r="O445">
            <v>199500</v>
          </cell>
          <cell r="P445">
            <v>200000</v>
          </cell>
          <cell r="Q445">
            <v>200000</v>
          </cell>
          <cell r="R445">
            <v>200000</v>
          </cell>
          <cell r="S445">
            <v>200000</v>
          </cell>
        </row>
        <row r="446"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</row>
        <row r="447"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</row>
        <row r="448">
          <cell r="N448">
            <v>487654.58</v>
          </cell>
          <cell r="O448">
            <v>506400</v>
          </cell>
          <cell r="P448">
            <v>552000</v>
          </cell>
          <cell r="Q448">
            <v>678000</v>
          </cell>
          <cell r="R448">
            <v>681000</v>
          </cell>
          <cell r="S448">
            <v>685000</v>
          </cell>
        </row>
        <row r="449">
          <cell r="N449">
            <v>86665.34</v>
          </cell>
          <cell r="O449">
            <v>81900</v>
          </cell>
          <cell r="P449">
            <v>110000</v>
          </cell>
          <cell r="Q449">
            <v>360000</v>
          </cell>
          <cell r="R449">
            <v>673000</v>
          </cell>
          <cell r="S449">
            <v>776000</v>
          </cell>
        </row>
        <row r="450"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</row>
        <row r="451"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</row>
        <row r="452"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</row>
        <row r="453">
          <cell r="N453">
            <v>41417.29</v>
          </cell>
          <cell r="O453">
            <v>108000</v>
          </cell>
          <cell r="P453">
            <v>43000</v>
          </cell>
          <cell r="Q453">
            <v>43000</v>
          </cell>
          <cell r="R453">
            <v>43000</v>
          </cell>
          <cell r="S453">
            <v>43000</v>
          </cell>
        </row>
        <row r="454">
          <cell r="N454">
            <v>16427.02</v>
          </cell>
          <cell r="O454">
            <v>6000</v>
          </cell>
          <cell r="P454">
            <v>17000</v>
          </cell>
          <cell r="Q454">
            <v>17000</v>
          </cell>
          <cell r="R454">
            <v>17000</v>
          </cell>
          <cell r="S454">
            <v>17000</v>
          </cell>
        </row>
        <row r="455">
          <cell r="N455">
            <v>44690.15</v>
          </cell>
          <cell r="O455">
            <v>46000</v>
          </cell>
          <cell r="P455">
            <v>56000</v>
          </cell>
          <cell r="Q455">
            <v>57000</v>
          </cell>
          <cell r="R455">
            <v>57000</v>
          </cell>
          <cell r="S455">
            <v>57000</v>
          </cell>
        </row>
        <row r="456">
          <cell r="N456">
            <v>4515.59</v>
          </cell>
          <cell r="O456">
            <v>3600</v>
          </cell>
          <cell r="P456">
            <v>5000</v>
          </cell>
          <cell r="Q456">
            <v>6000</v>
          </cell>
          <cell r="R456">
            <v>6000</v>
          </cell>
          <cell r="S456">
            <v>6000</v>
          </cell>
        </row>
        <row r="457"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</row>
        <row r="458">
          <cell r="N458">
            <v>64831.87</v>
          </cell>
          <cell r="O458">
            <v>105000</v>
          </cell>
          <cell r="P458">
            <v>84000</v>
          </cell>
          <cell r="Q458">
            <v>84000</v>
          </cell>
          <cell r="R458">
            <v>84000</v>
          </cell>
          <cell r="S458">
            <v>84000</v>
          </cell>
        </row>
        <row r="459">
          <cell r="N459">
            <v>19581.36</v>
          </cell>
          <cell r="O459">
            <v>26000</v>
          </cell>
          <cell r="P459">
            <v>31000</v>
          </cell>
          <cell r="Q459">
            <v>31000</v>
          </cell>
          <cell r="R459">
            <v>31000</v>
          </cell>
          <cell r="S459">
            <v>31000</v>
          </cell>
        </row>
        <row r="460">
          <cell r="N460">
            <v>51358.03</v>
          </cell>
          <cell r="O460">
            <v>84000</v>
          </cell>
          <cell r="P460">
            <v>80000</v>
          </cell>
          <cell r="Q460">
            <v>83000</v>
          </cell>
          <cell r="R460">
            <v>83000</v>
          </cell>
          <cell r="S460">
            <v>83000</v>
          </cell>
        </row>
        <row r="461">
          <cell r="N461">
            <v>0</v>
          </cell>
          <cell r="O461">
            <v>0</v>
          </cell>
          <cell r="P461">
            <v>9000</v>
          </cell>
          <cell r="Q461">
            <v>9000</v>
          </cell>
          <cell r="R461">
            <v>9000</v>
          </cell>
          <cell r="S461">
            <v>9000</v>
          </cell>
        </row>
        <row r="462"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</row>
        <row r="463">
          <cell r="N463">
            <v>249761.31</v>
          </cell>
          <cell r="O463">
            <v>273400</v>
          </cell>
          <cell r="P463">
            <v>259000</v>
          </cell>
          <cell r="Q463">
            <v>276000</v>
          </cell>
          <cell r="R463">
            <v>276000</v>
          </cell>
          <cell r="S463">
            <v>278000</v>
          </cell>
        </row>
        <row r="464">
          <cell r="N464">
            <v>61790.1</v>
          </cell>
          <cell r="O464">
            <v>68600</v>
          </cell>
          <cell r="P464">
            <v>76000</v>
          </cell>
          <cell r="Q464">
            <v>76000</v>
          </cell>
          <cell r="R464">
            <v>76000</v>
          </cell>
          <cell r="S464">
            <v>76000</v>
          </cell>
        </row>
        <row r="465">
          <cell r="N465">
            <v>178092.99</v>
          </cell>
          <cell r="O465">
            <v>185300</v>
          </cell>
          <cell r="P465">
            <v>212000</v>
          </cell>
          <cell r="Q465">
            <v>249000</v>
          </cell>
          <cell r="R465">
            <v>250000</v>
          </cell>
          <cell r="S465">
            <v>251000</v>
          </cell>
        </row>
        <row r="466">
          <cell r="N466">
            <v>32908.589999999997</v>
          </cell>
          <cell r="O466">
            <v>32500</v>
          </cell>
          <cell r="P466">
            <v>38000</v>
          </cell>
          <cell r="Q466">
            <v>39000</v>
          </cell>
          <cell r="R466">
            <v>39000</v>
          </cell>
          <cell r="S466">
            <v>39000</v>
          </cell>
        </row>
        <row r="467"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</row>
        <row r="468"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</row>
        <row r="469"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</row>
        <row r="470"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</row>
        <row r="471"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</row>
        <row r="472">
          <cell r="N472">
            <v>35266.720000000001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</row>
        <row r="473">
          <cell r="N473">
            <v>9815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</row>
        <row r="474">
          <cell r="N474">
            <v>31821.06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</row>
        <row r="475">
          <cell r="N475">
            <v>2020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</row>
        <row r="476">
          <cell r="N476">
            <v>23578.06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</row>
        <row r="477">
          <cell r="N477">
            <v>5910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</row>
        <row r="478">
          <cell r="N478">
            <v>7465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</row>
        <row r="479">
          <cell r="N479">
            <v>204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</row>
        <row r="480">
          <cell r="N480">
            <v>15593.87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</row>
        <row r="481">
          <cell r="N481">
            <v>4167.13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</row>
        <row r="482">
          <cell r="N482">
            <v>10410.81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</row>
        <row r="483">
          <cell r="N483">
            <v>589.36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</row>
        <row r="484"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</row>
        <row r="485"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</row>
        <row r="486"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</row>
        <row r="487"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</row>
        <row r="488">
          <cell r="N488">
            <v>0</v>
          </cell>
          <cell r="O488">
            <v>15700</v>
          </cell>
          <cell r="P488">
            <v>13890</v>
          </cell>
          <cell r="Q488">
            <v>5980</v>
          </cell>
          <cell r="R488">
            <v>7650</v>
          </cell>
          <cell r="S488">
            <v>9150</v>
          </cell>
        </row>
        <row r="489">
          <cell r="N489">
            <v>0</v>
          </cell>
          <cell r="O489">
            <v>4100</v>
          </cell>
          <cell r="P489">
            <v>3710</v>
          </cell>
          <cell r="Q489">
            <v>1480</v>
          </cell>
          <cell r="R489">
            <v>1900</v>
          </cell>
          <cell r="S489">
            <v>2250</v>
          </cell>
        </row>
        <row r="490">
          <cell r="N490">
            <v>0</v>
          </cell>
          <cell r="O490">
            <v>12700</v>
          </cell>
          <cell r="P490">
            <v>10230</v>
          </cell>
          <cell r="Q490">
            <v>5030</v>
          </cell>
          <cell r="R490">
            <v>6450</v>
          </cell>
          <cell r="S490">
            <v>7700</v>
          </cell>
        </row>
        <row r="491">
          <cell r="N491">
            <v>0</v>
          </cell>
          <cell r="O491">
            <v>1400</v>
          </cell>
          <cell r="P491">
            <v>2040</v>
          </cell>
          <cell r="Q491">
            <v>2670</v>
          </cell>
          <cell r="R491">
            <v>7340</v>
          </cell>
          <cell r="S491">
            <v>13910</v>
          </cell>
        </row>
        <row r="492"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</row>
        <row r="493"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</row>
        <row r="494">
          <cell r="N494">
            <v>598097.78</v>
          </cell>
          <cell r="O494">
            <v>613500</v>
          </cell>
          <cell r="P494">
            <v>603705.69666666666</v>
          </cell>
          <cell r="Q494">
            <v>608000</v>
          </cell>
          <cell r="R494">
            <v>610000</v>
          </cell>
          <cell r="S494">
            <v>617000</v>
          </cell>
        </row>
        <row r="495"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</row>
        <row r="496"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</row>
        <row r="497"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</row>
        <row r="498">
          <cell r="N498">
            <v>50880019.729999997</v>
          </cell>
          <cell r="O498">
            <v>52808700</v>
          </cell>
          <cell r="P498">
            <v>51771090.449999996</v>
          </cell>
          <cell r="Q498">
            <v>52773000</v>
          </cell>
          <cell r="R498">
            <v>52956000</v>
          </cell>
          <cell r="S498">
            <v>53407000</v>
          </cell>
        </row>
        <row r="499">
          <cell r="N499">
            <v>2197290.5699999998</v>
          </cell>
          <cell r="O499">
            <v>2148800</v>
          </cell>
          <cell r="P499">
            <v>3200902.62</v>
          </cell>
          <cell r="Q499">
            <v>3191000</v>
          </cell>
          <cell r="R499">
            <v>3207000</v>
          </cell>
          <cell r="S499">
            <v>3223000</v>
          </cell>
        </row>
        <row r="500">
          <cell r="N500">
            <v>610.28</v>
          </cell>
          <cell r="O500">
            <v>1200</v>
          </cell>
          <cell r="P500">
            <v>1200</v>
          </cell>
          <cell r="Q500">
            <v>0</v>
          </cell>
          <cell r="R500">
            <v>0</v>
          </cell>
          <cell r="S500">
            <v>0</v>
          </cell>
        </row>
        <row r="501"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</row>
        <row r="502"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</row>
        <row r="503">
          <cell r="N503">
            <v>61479.39</v>
          </cell>
          <cell r="O503">
            <v>105000</v>
          </cell>
          <cell r="P503">
            <v>74000</v>
          </cell>
          <cell r="Q503">
            <v>74000</v>
          </cell>
          <cell r="R503">
            <v>74000</v>
          </cell>
          <cell r="S503">
            <v>74000</v>
          </cell>
        </row>
        <row r="504"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  <cell r="S504">
            <v>0</v>
          </cell>
        </row>
        <row r="505">
          <cell r="N505">
            <v>4145607.92</v>
          </cell>
          <cell r="O505">
            <v>4716000</v>
          </cell>
          <cell r="P505">
            <v>4521000</v>
          </cell>
          <cell r="Q505">
            <v>4571000</v>
          </cell>
          <cell r="R505">
            <v>4571000</v>
          </cell>
          <cell r="S505">
            <v>4571000</v>
          </cell>
        </row>
        <row r="506">
          <cell r="N506">
            <v>175954.61</v>
          </cell>
          <cell r="O506">
            <v>202000</v>
          </cell>
          <cell r="P506">
            <v>245000</v>
          </cell>
          <cell r="Q506">
            <v>241000</v>
          </cell>
          <cell r="R506">
            <v>241000</v>
          </cell>
          <cell r="S506">
            <v>241000</v>
          </cell>
        </row>
        <row r="507">
          <cell r="N507">
            <v>0</v>
          </cell>
          <cell r="O507">
            <v>0</v>
          </cell>
          <cell r="P507">
            <v>0</v>
          </cell>
          <cell r="Q507">
            <v>0</v>
          </cell>
          <cell r="R507">
            <v>0</v>
          </cell>
          <cell r="S507">
            <v>0</v>
          </cell>
        </row>
        <row r="508">
          <cell r="N508">
            <v>37042.44</v>
          </cell>
          <cell r="O508">
            <v>80000</v>
          </cell>
          <cell r="P508">
            <v>57000</v>
          </cell>
          <cell r="Q508">
            <v>57000</v>
          </cell>
          <cell r="R508">
            <v>57000</v>
          </cell>
          <cell r="S508">
            <v>57000</v>
          </cell>
        </row>
        <row r="509"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</row>
        <row r="510">
          <cell r="N510">
            <v>1662968.91</v>
          </cell>
          <cell r="O510">
            <v>3124000</v>
          </cell>
          <cell r="P510">
            <v>2965000</v>
          </cell>
          <cell r="Q510">
            <v>2985000</v>
          </cell>
          <cell r="R510">
            <v>2985000</v>
          </cell>
          <cell r="S510">
            <v>2985000</v>
          </cell>
        </row>
        <row r="511">
          <cell r="N511">
            <v>32195.96</v>
          </cell>
          <cell r="O511">
            <v>100000</v>
          </cell>
          <cell r="P511">
            <v>96000</v>
          </cell>
          <cell r="Q511">
            <v>91000</v>
          </cell>
          <cell r="R511">
            <v>91000</v>
          </cell>
          <cell r="S511">
            <v>91000</v>
          </cell>
        </row>
        <row r="512"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</row>
        <row r="513">
          <cell r="N513">
            <v>197907.81</v>
          </cell>
          <cell r="O513">
            <v>293900</v>
          </cell>
          <cell r="P513">
            <v>223000</v>
          </cell>
          <cell r="Q513">
            <v>227000</v>
          </cell>
          <cell r="R513">
            <v>227000</v>
          </cell>
          <cell r="S513">
            <v>229000</v>
          </cell>
        </row>
        <row r="514"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</row>
        <row r="515">
          <cell r="N515">
            <v>16202906.49</v>
          </cell>
          <cell r="O515">
            <v>17291700</v>
          </cell>
          <cell r="P515">
            <v>17391000</v>
          </cell>
          <cell r="Q515">
            <v>17921000</v>
          </cell>
          <cell r="R515">
            <v>17976000</v>
          </cell>
          <cell r="S515">
            <v>18114000</v>
          </cell>
        </row>
        <row r="516">
          <cell r="N516">
            <v>688238.98</v>
          </cell>
          <cell r="O516">
            <v>570800</v>
          </cell>
          <cell r="P516">
            <v>973000</v>
          </cell>
          <cell r="Q516">
            <v>1005000</v>
          </cell>
          <cell r="R516">
            <v>1010000</v>
          </cell>
          <cell r="S516">
            <v>1015000</v>
          </cell>
        </row>
        <row r="517">
          <cell r="N517">
            <v>89.1</v>
          </cell>
          <cell r="O517">
            <v>100</v>
          </cell>
          <cell r="P517">
            <v>100</v>
          </cell>
          <cell r="Q517">
            <v>0</v>
          </cell>
          <cell r="R517">
            <v>0</v>
          </cell>
          <cell r="S517">
            <v>0</v>
          </cell>
        </row>
        <row r="518"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</row>
        <row r="519"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</row>
        <row r="520">
          <cell r="N520">
            <v>118.73</v>
          </cell>
          <cell r="O520">
            <v>200</v>
          </cell>
          <cell r="P520">
            <v>200</v>
          </cell>
          <cell r="Q520">
            <v>0</v>
          </cell>
          <cell r="R520">
            <v>0</v>
          </cell>
          <cell r="S520">
            <v>0</v>
          </cell>
        </row>
        <row r="521"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</row>
        <row r="522">
          <cell r="N522">
            <v>20374.55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</row>
        <row r="523"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</row>
        <row r="524">
          <cell r="N524">
            <v>1249997.1399999999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</row>
        <row r="525">
          <cell r="N525">
            <v>89599.09</v>
          </cell>
          <cell r="O525">
            <v>0</v>
          </cell>
          <cell r="P525">
            <v>0</v>
          </cell>
          <cell r="Q525">
            <v>0</v>
          </cell>
          <cell r="R525">
            <v>0</v>
          </cell>
          <cell r="S525">
            <v>0</v>
          </cell>
        </row>
        <row r="526">
          <cell r="N526">
            <v>13302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</row>
        <row r="527"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</row>
        <row r="528">
          <cell r="N528">
            <v>475291.91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</row>
        <row r="529">
          <cell r="N529">
            <v>40415.800000000003</v>
          </cell>
          <cell r="O529">
            <v>0</v>
          </cell>
          <cell r="P529">
            <v>0</v>
          </cell>
          <cell r="Q529">
            <v>0</v>
          </cell>
          <cell r="R529">
            <v>0</v>
          </cell>
          <cell r="S529">
            <v>0</v>
          </cell>
        </row>
        <row r="530">
          <cell r="N530">
            <v>8924.2900000000009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</row>
        <row r="531">
          <cell r="N531">
            <v>0</v>
          </cell>
          <cell r="O531">
            <v>0</v>
          </cell>
          <cell r="P531">
            <v>0</v>
          </cell>
          <cell r="Q531">
            <v>0</v>
          </cell>
          <cell r="R531">
            <v>0</v>
          </cell>
          <cell r="S531">
            <v>0</v>
          </cell>
        </row>
        <row r="532">
          <cell r="N532">
            <v>457201.6</v>
          </cell>
          <cell r="O532">
            <v>0</v>
          </cell>
          <cell r="P532">
            <v>0</v>
          </cell>
          <cell r="Q532">
            <v>0</v>
          </cell>
          <cell r="R532">
            <v>0</v>
          </cell>
          <cell r="S532">
            <v>0</v>
          </cell>
        </row>
        <row r="533">
          <cell r="N533">
            <v>34453.94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</row>
        <row r="534"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</row>
        <row r="535"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R535">
            <v>0</v>
          </cell>
          <cell r="S535">
            <v>0</v>
          </cell>
        </row>
        <row r="536"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</row>
        <row r="537"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</row>
        <row r="538">
          <cell r="N538">
            <v>0</v>
          </cell>
          <cell r="O538">
            <v>0</v>
          </cell>
          <cell r="P538">
            <v>11190</v>
          </cell>
          <cell r="Q538">
            <v>4510</v>
          </cell>
          <cell r="R538">
            <v>5770</v>
          </cell>
          <cell r="S538">
            <v>6890</v>
          </cell>
        </row>
        <row r="539">
          <cell r="N539">
            <v>0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</row>
        <row r="540">
          <cell r="N540">
            <v>0</v>
          </cell>
          <cell r="O540">
            <v>1638000</v>
          </cell>
          <cell r="P540">
            <v>959840</v>
          </cell>
          <cell r="Q540">
            <v>391290</v>
          </cell>
          <cell r="R540">
            <v>501210</v>
          </cell>
          <cell r="S540">
            <v>597500</v>
          </cell>
        </row>
        <row r="541">
          <cell r="N541">
            <v>0</v>
          </cell>
          <cell r="O541">
            <v>62100</v>
          </cell>
          <cell r="P541">
            <v>59340</v>
          </cell>
          <cell r="Q541">
            <v>23660</v>
          </cell>
          <cell r="R541">
            <v>30320</v>
          </cell>
          <cell r="S541">
            <v>36110</v>
          </cell>
        </row>
        <row r="542"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</row>
        <row r="543"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</row>
        <row r="544">
          <cell r="N544">
            <v>3736598.75</v>
          </cell>
          <cell r="O544">
            <v>3795100</v>
          </cell>
          <cell r="P544">
            <v>3684000</v>
          </cell>
          <cell r="Q544">
            <v>3789000</v>
          </cell>
          <cell r="R544">
            <v>3797000</v>
          </cell>
          <cell r="S544">
            <v>3828000</v>
          </cell>
        </row>
        <row r="545">
          <cell r="N545">
            <v>0</v>
          </cell>
          <cell r="O545">
            <v>0</v>
          </cell>
          <cell r="P545">
            <v>125000</v>
          </cell>
          <cell r="Q545">
            <v>216000</v>
          </cell>
          <cell r="R545">
            <v>217000</v>
          </cell>
          <cell r="S545">
            <v>277000</v>
          </cell>
        </row>
        <row r="546"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</row>
        <row r="547"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</row>
        <row r="548">
          <cell r="N548">
            <v>28722784.859999999</v>
          </cell>
          <cell r="O548">
            <v>29808600</v>
          </cell>
          <cell r="P548">
            <v>28803000</v>
          </cell>
          <cell r="Q548">
            <v>29862000</v>
          </cell>
          <cell r="R548">
            <v>30802000</v>
          </cell>
          <cell r="S548">
            <v>31605000</v>
          </cell>
        </row>
        <row r="549">
          <cell r="N549">
            <v>1846421.65</v>
          </cell>
          <cell r="O549">
            <v>1886800</v>
          </cell>
          <cell r="P549">
            <v>1947000</v>
          </cell>
          <cell r="Q549">
            <v>2168000</v>
          </cell>
          <cell r="R549">
            <v>2493000</v>
          </cell>
          <cell r="S549">
            <v>2605000</v>
          </cell>
        </row>
        <row r="550">
          <cell r="N550">
            <v>339.41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</row>
        <row r="551"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</row>
        <row r="552"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</row>
        <row r="553">
          <cell r="N553">
            <v>239599.06</v>
          </cell>
          <cell r="O553">
            <v>401000</v>
          </cell>
          <cell r="P553">
            <v>301000</v>
          </cell>
          <cell r="Q553">
            <v>301000</v>
          </cell>
          <cell r="R553">
            <v>301000</v>
          </cell>
          <cell r="S553">
            <v>301000</v>
          </cell>
        </row>
        <row r="554">
          <cell r="N554">
            <v>0</v>
          </cell>
          <cell r="O554">
            <v>0</v>
          </cell>
          <cell r="P554">
            <v>10000</v>
          </cell>
          <cell r="Q554">
            <v>10000</v>
          </cell>
          <cell r="R554">
            <v>10000</v>
          </cell>
          <cell r="S554">
            <v>10000</v>
          </cell>
        </row>
        <row r="555">
          <cell r="N555">
            <v>283546.93</v>
          </cell>
          <cell r="O555">
            <v>426000</v>
          </cell>
          <cell r="P555">
            <v>323000</v>
          </cell>
          <cell r="Q555">
            <v>323000</v>
          </cell>
          <cell r="R555">
            <v>323000</v>
          </cell>
          <cell r="S555">
            <v>323000</v>
          </cell>
        </row>
        <row r="556">
          <cell r="N556">
            <v>7649.74</v>
          </cell>
          <cell r="O556">
            <v>28000</v>
          </cell>
          <cell r="P556">
            <v>18000</v>
          </cell>
          <cell r="Q556">
            <v>18000</v>
          </cell>
          <cell r="R556">
            <v>18000</v>
          </cell>
          <cell r="S556">
            <v>18000</v>
          </cell>
        </row>
        <row r="557"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</row>
        <row r="558">
          <cell r="N558">
            <v>227095.91</v>
          </cell>
          <cell r="O558">
            <v>353000</v>
          </cell>
          <cell r="P558">
            <v>323000</v>
          </cell>
          <cell r="Q558">
            <v>324000</v>
          </cell>
          <cell r="R558">
            <v>324000</v>
          </cell>
          <cell r="S558">
            <v>324000</v>
          </cell>
        </row>
        <row r="559">
          <cell r="N559">
            <v>0</v>
          </cell>
          <cell r="O559">
            <v>0</v>
          </cell>
          <cell r="P559">
            <v>43000</v>
          </cell>
          <cell r="Q559">
            <v>47000</v>
          </cell>
          <cell r="R559">
            <v>47000</v>
          </cell>
          <cell r="S559">
            <v>47000</v>
          </cell>
        </row>
        <row r="560">
          <cell r="N560">
            <v>1186886.9099999999</v>
          </cell>
          <cell r="O560">
            <v>2150000</v>
          </cell>
          <cell r="P560">
            <v>1864000</v>
          </cell>
          <cell r="Q560">
            <v>1854000</v>
          </cell>
          <cell r="R560">
            <v>1854000</v>
          </cell>
          <cell r="S560">
            <v>1854000</v>
          </cell>
        </row>
        <row r="561">
          <cell r="N561">
            <v>66767.87</v>
          </cell>
          <cell r="O561">
            <v>135000</v>
          </cell>
          <cell r="P561">
            <v>72000</v>
          </cell>
          <cell r="Q561">
            <v>72000</v>
          </cell>
          <cell r="R561">
            <v>72000</v>
          </cell>
          <cell r="S561">
            <v>72000</v>
          </cell>
        </row>
        <row r="562"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</row>
        <row r="563">
          <cell r="N563">
            <v>1197630.72</v>
          </cell>
          <cell r="O563">
            <v>1529600</v>
          </cell>
          <cell r="P563">
            <v>1476000</v>
          </cell>
          <cell r="Q563">
            <v>1525000</v>
          </cell>
          <cell r="R563">
            <v>1527000</v>
          </cell>
          <cell r="S563">
            <v>1537000</v>
          </cell>
        </row>
        <row r="564">
          <cell r="N564">
            <v>0</v>
          </cell>
          <cell r="O564">
            <v>0</v>
          </cell>
          <cell r="P564">
            <v>81000</v>
          </cell>
          <cell r="Q564">
            <v>150000</v>
          </cell>
          <cell r="R564">
            <v>150000</v>
          </cell>
          <cell r="S564">
            <v>150000</v>
          </cell>
        </row>
        <row r="565">
          <cell r="N565">
            <v>8702701.3699999992</v>
          </cell>
          <cell r="O565">
            <v>9234000</v>
          </cell>
          <cell r="P565">
            <v>9313000</v>
          </cell>
          <cell r="Q565">
            <v>9524000</v>
          </cell>
          <cell r="R565">
            <v>9557000</v>
          </cell>
          <cell r="S565">
            <v>9643000</v>
          </cell>
        </row>
        <row r="566">
          <cell r="N566">
            <v>545758.54</v>
          </cell>
          <cell r="O566">
            <v>511800</v>
          </cell>
          <cell r="P566">
            <v>615000</v>
          </cell>
          <cell r="Q566">
            <v>636000</v>
          </cell>
          <cell r="R566">
            <v>640000</v>
          </cell>
          <cell r="S566">
            <v>643000</v>
          </cell>
        </row>
        <row r="567"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</row>
        <row r="568"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</row>
        <row r="569"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</row>
        <row r="570"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</row>
        <row r="572">
          <cell r="N572">
            <v>100435.51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</row>
        <row r="573"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N574">
            <v>868913.79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N575">
            <v>76170.850000000006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  <row r="576">
          <cell r="N576">
            <v>142818.6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</row>
        <row r="577"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</row>
        <row r="578">
          <cell r="N578">
            <v>182257.03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</row>
        <row r="579">
          <cell r="N579">
            <v>17728.88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</row>
        <row r="580"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</row>
        <row r="581"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</row>
        <row r="582">
          <cell r="N582">
            <v>343022.61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</row>
        <row r="583">
          <cell r="N583">
            <v>24883.43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</row>
        <row r="584"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</row>
        <row r="585"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</row>
        <row r="586"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</row>
        <row r="587">
          <cell r="N587">
            <v>0</v>
          </cell>
          <cell r="O587">
            <v>0</v>
          </cell>
          <cell r="P587">
            <v>0</v>
          </cell>
          <cell r="Q587">
            <v>0</v>
          </cell>
          <cell r="R587">
            <v>0</v>
          </cell>
          <cell r="S587">
            <v>0</v>
          </cell>
        </row>
        <row r="588">
          <cell r="N588">
            <v>0</v>
          </cell>
          <cell r="O588">
            <v>91800</v>
          </cell>
          <cell r="P588">
            <v>68300</v>
          </cell>
          <cell r="Q588">
            <v>28090</v>
          </cell>
          <cell r="R588">
            <v>35940</v>
          </cell>
          <cell r="S588">
            <v>42840</v>
          </cell>
        </row>
        <row r="589">
          <cell r="N589">
            <v>0</v>
          </cell>
          <cell r="O589">
            <v>0</v>
          </cell>
          <cell r="P589">
            <v>2320</v>
          </cell>
          <cell r="Q589">
            <v>1600</v>
          </cell>
          <cell r="R589">
            <v>2060</v>
          </cell>
          <cell r="S589">
            <v>3120</v>
          </cell>
        </row>
        <row r="590">
          <cell r="N590">
            <v>0</v>
          </cell>
          <cell r="O590">
            <v>595400</v>
          </cell>
          <cell r="P590">
            <v>534010</v>
          </cell>
          <cell r="Q590">
            <v>221410</v>
          </cell>
          <cell r="R590">
            <v>291530</v>
          </cell>
          <cell r="S590">
            <v>359910</v>
          </cell>
        </row>
        <row r="591">
          <cell r="N591">
            <v>0</v>
          </cell>
          <cell r="O591">
            <v>42800</v>
          </cell>
          <cell r="P591">
            <v>36100</v>
          </cell>
          <cell r="Q591">
            <v>16070</v>
          </cell>
          <cell r="R591">
            <v>24550</v>
          </cell>
          <cell r="S591">
            <v>34400</v>
          </cell>
        </row>
        <row r="592"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</row>
        <row r="593"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</row>
        <row r="594"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</row>
        <row r="595">
          <cell r="N595">
            <v>1502053.58</v>
          </cell>
          <cell r="O595">
            <v>1450000</v>
          </cell>
          <cell r="P595">
            <v>1604000</v>
          </cell>
          <cell r="Q595">
            <v>1604000</v>
          </cell>
          <cell r="R595">
            <v>1604000</v>
          </cell>
          <cell r="S595">
            <v>1604000</v>
          </cell>
        </row>
        <row r="596">
          <cell r="N596">
            <v>255497.76</v>
          </cell>
          <cell r="O596">
            <v>402000</v>
          </cell>
          <cell r="P596">
            <v>256000</v>
          </cell>
          <cell r="Q596">
            <v>256000</v>
          </cell>
          <cell r="R596">
            <v>256000</v>
          </cell>
          <cell r="S596">
            <v>256000</v>
          </cell>
        </row>
        <row r="597">
          <cell r="N597">
            <v>5642</v>
          </cell>
          <cell r="O597">
            <v>5000</v>
          </cell>
          <cell r="P597">
            <v>9000</v>
          </cell>
          <cell r="Q597">
            <v>9000</v>
          </cell>
          <cell r="R597">
            <v>9000</v>
          </cell>
          <cell r="S597">
            <v>9000</v>
          </cell>
        </row>
        <row r="598">
          <cell r="N598">
            <v>280634.23999999999</v>
          </cell>
          <cell r="O598">
            <v>438000</v>
          </cell>
          <cell r="P598">
            <v>284000</v>
          </cell>
          <cell r="Q598">
            <v>284000</v>
          </cell>
          <cell r="R598">
            <v>284000</v>
          </cell>
          <cell r="S598">
            <v>284000</v>
          </cell>
        </row>
        <row r="599"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/>
        </row>
        <row r="600">
          <cell r="N600">
            <v>21219074.440000001</v>
          </cell>
          <cell r="O600">
            <v>19561400</v>
          </cell>
          <cell r="P600">
            <v>15800000</v>
          </cell>
          <cell r="Q600">
            <v>11215000</v>
          </cell>
          <cell r="R600">
            <v>11215000</v>
          </cell>
          <cell r="S600">
            <v>11215000</v>
          </cell>
        </row>
        <row r="601">
          <cell r="N601">
            <v>378992.29</v>
          </cell>
          <cell r="O601">
            <v>244200</v>
          </cell>
          <cell r="P601">
            <v>291000</v>
          </cell>
          <cell r="Q601">
            <v>167000</v>
          </cell>
          <cell r="R601">
            <v>167000</v>
          </cell>
          <cell r="S601">
            <v>167000</v>
          </cell>
        </row>
        <row r="602">
          <cell r="N602">
            <v>7909786.0899999999</v>
          </cell>
          <cell r="O602">
            <v>8177100</v>
          </cell>
          <cell r="P602">
            <v>3878000</v>
          </cell>
          <cell r="Q602">
            <v>1141000</v>
          </cell>
          <cell r="R602">
            <v>1141000</v>
          </cell>
          <cell r="S602">
            <v>1141000</v>
          </cell>
        </row>
        <row r="603">
          <cell r="N603">
            <v>160918.54999999999</v>
          </cell>
          <cell r="O603">
            <v>157000</v>
          </cell>
          <cell r="P603">
            <v>3000</v>
          </cell>
          <cell r="Q603">
            <v>3000</v>
          </cell>
          <cell r="R603">
            <v>3000</v>
          </cell>
          <cell r="S603">
            <v>3000</v>
          </cell>
        </row>
        <row r="604">
          <cell r="N604">
            <v>113445.1</v>
          </cell>
          <cell r="O604">
            <v>107100</v>
          </cell>
          <cell r="P604">
            <v>102000</v>
          </cell>
          <cell r="Q604">
            <v>102000</v>
          </cell>
          <cell r="R604">
            <v>102000</v>
          </cell>
          <cell r="S604">
            <v>102000</v>
          </cell>
        </row>
        <row r="605"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/>
        </row>
        <row r="606">
          <cell r="N606">
            <v>33497.14</v>
          </cell>
          <cell r="O606">
            <v>8600</v>
          </cell>
          <cell r="P606">
            <v>38000</v>
          </cell>
          <cell r="Q606">
            <v>38000</v>
          </cell>
          <cell r="R606">
            <v>38000</v>
          </cell>
          <cell r="S606">
            <v>38000</v>
          </cell>
        </row>
        <row r="607">
          <cell r="N607">
            <v>1112.02</v>
          </cell>
          <cell r="O607">
            <v>100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</row>
        <row r="608">
          <cell r="N608">
            <v>88679.78</v>
          </cell>
          <cell r="O608">
            <v>79700</v>
          </cell>
          <cell r="P608">
            <v>60000</v>
          </cell>
          <cell r="Q608">
            <v>60000</v>
          </cell>
          <cell r="R608">
            <v>60000</v>
          </cell>
          <cell r="S608">
            <v>60000</v>
          </cell>
        </row>
        <row r="609">
          <cell r="N609">
            <v>17311.28</v>
          </cell>
          <cell r="O609">
            <v>17500</v>
          </cell>
          <cell r="P609">
            <v>17500</v>
          </cell>
          <cell r="Q609">
            <v>17500</v>
          </cell>
          <cell r="R609">
            <v>17500</v>
          </cell>
          <cell r="S609">
            <v>17500</v>
          </cell>
        </row>
        <row r="610"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/>
        </row>
        <row r="611">
          <cell r="N611">
            <v>79523.179999999993</v>
          </cell>
          <cell r="O611">
            <v>84100</v>
          </cell>
          <cell r="P611">
            <v>84100</v>
          </cell>
          <cell r="Q611">
            <v>84100</v>
          </cell>
          <cell r="R611">
            <v>84100</v>
          </cell>
          <cell r="S611">
            <v>84100</v>
          </cell>
        </row>
        <row r="612"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/>
        </row>
        <row r="613">
          <cell r="N613">
            <v>982205.47</v>
          </cell>
          <cell r="O613">
            <v>1264600</v>
          </cell>
          <cell r="P613">
            <v>725000</v>
          </cell>
          <cell r="Q613">
            <v>725000</v>
          </cell>
          <cell r="R613">
            <v>725000</v>
          </cell>
          <cell r="S613">
            <v>725000</v>
          </cell>
        </row>
        <row r="614"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/>
        </row>
        <row r="615">
          <cell r="N615">
            <v>1754034.02</v>
          </cell>
          <cell r="O615">
            <v>2504000</v>
          </cell>
          <cell r="P615">
            <v>2504000</v>
          </cell>
          <cell r="Q615">
            <v>2504000</v>
          </cell>
          <cell r="R615">
            <v>2504000</v>
          </cell>
          <cell r="S615">
            <v>2504000</v>
          </cell>
        </row>
        <row r="616"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/>
        </row>
        <row r="617">
          <cell r="N617">
            <v>25640.94</v>
          </cell>
          <cell r="O617">
            <v>30000</v>
          </cell>
          <cell r="P617">
            <v>30000</v>
          </cell>
          <cell r="Q617">
            <v>30000</v>
          </cell>
          <cell r="R617">
            <v>30000</v>
          </cell>
          <cell r="S617">
            <v>30000</v>
          </cell>
        </row>
        <row r="618"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/>
        </row>
        <row r="619">
          <cell r="N619">
            <v>274780.64</v>
          </cell>
          <cell r="O619">
            <v>298900</v>
          </cell>
          <cell r="P619">
            <v>298900</v>
          </cell>
          <cell r="Q619">
            <v>298900</v>
          </cell>
          <cell r="R619">
            <v>298900</v>
          </cell>
          <cell r="S619">
            <v>298900</v>
          </cell>
        </row>
        <row r="620"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S620"/>
        </row>
        <row r="621">
          <cell r="N621">
            <v>318386.52</v>
          </cell>
          <cell r="O621">
            <v>390800</v>
          </cell>
          <cell r="P621">
            <v>390800</v>
          </cell>
          <cell r="Q621">
            <v>390800</v>
          </cell>
          <cell r="R621">
            <v>390800</v>
          </cell>
          <cell r="S621">
            <v>390800</v>
          </cell>
        </row>
        <row r="622"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/>
        </row>
        <row r="623">
          <cell r="N623">
            <v>108900</v>
          </cell>
          <cell r="O623">
            <v>108900</v>
          </cell>
          <cell r="P623">
            <v>36300</v>
          </cell>
          <cell r="Q623">
            <v>0</v>
          </cell>
          <cell r="R623">
            <v>0</v>
          </cell>
          <cell r="S623">
            <v>0</v>
          </cell>
        </row>
        <row r="624">
          <cell r="N624">
            <v>0</v>
          </cell>
          <cell r="O624">
            <v>0</v>
          </cell>
          <cell r="P624">
            <v>0</v>
          </cell>
          <cell r="Q624">
            <v>0</v>
          </cell>
          <cell r="R624">
            <v>0</v>
          </cell>
          <cell r="S624"/>
        </row>
        <row r="625">
          <cell r="N625">
            <v>1654948.65</v>
          </cell>
          <cell r="O625">
            <v>1853800</v>
          </cell>
          <cell r="P625">
            <v>1853800</v>
          </cell>
          <cell r="Q625">
            <v>1853800</v>
          </cell>
          <cell r="R625">
            <v>1853800</v>
          </cell>
          <cell r="S625">
            <v>1853800</v>
          </cell>
        </row>
        <row r="626"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/>
        </row>
        <row r="627">
          <cell r="N627">
            <v>0</v>
          </cell>
          <cell r="O627">
            <v>0</v>
          </cell>
          <cell r="P627">
            <v>0</v>
          </cell>
          <cell r="Q627">
            <v>0</v>
          </cell>
          <cell r="R627">
            <v>0</v>
          </cell>
          <cell r="S627"/>
        </row>
        <row r="628">
          <cell r="N628">
            <v>129201.68</v>
          </cell>
          <cell r="O628">
            <v>164000</v>
          </cell>
          <cell r="P628">
            <v>113000</v>
          </cell>
          <cell r="Q628">
            <v>113000</v>
          </cell>
          <cell r="R628">
            <v>113000</v>
          </cell>
          <cell r="S628">
            <v>113000</v>
          </cell>
        </row>
        <row r="629"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/>
        </row>
        <row r="630">
          <cell r="N630">
            <v>31253.75</v>
          </cell>
          <cell r="O630">
            <v>80000</v>
          </cell>
          <cell r="P630">
            <v>80000</v>
          </cell>
          <cell r="Q630">
            <v>80000</v>
          </cell>
          <cell r="R630">
            <v>80000</v>
          </cell>
          <cell r="S630">
            <v>80000</v>
          </cell>
        </row>
        <row r="631"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/>
        </row>
        <row r="632">
          <cell r="N632">
            <v>892178.44</v>
          </cell>
          <cell r="O632">
            <v>1350000</v>
          </cell>
          <cell r="P632">
            <v>1897000</v>
          </cell>
          <cell r="Q632">
            <v>1897000</v>
          </cell>
          <cell r="R632">
            <v>1897000</v>
          </cell>
          <cell r="S632">
            <v>1897000</v>
          </cell>
        </row>
        <row r="633">
          <cell r="N633">
            <v>0</v>
          </cell>
          <cell r="O633">
            <v>0</v>
          </cell>
          <cell r="P633">
            <v>0</v>
          </cell>
          <cell r="Q633">
            <v>0</v>
          </cell>
          <cell r="R633">
            <v>0</v>
          </cell>
          <cell r="S633"/>
        </row>
        <row r="634"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/>
        </row>
        <row r="635">
          <cell r="N635">
            <v>0</v>
          </cell>
          <cell r="O635">
            <v>0</v>
          </cell>
          <cell r="P635">
            <v>0</v>
          </cell>
          <cell r="Q635">
            <v>0</v>
          </cell>
          <cell r="R635">
            <v>0</v>
          </cell>
          <cell r="S635"/>
        </row>
        <row r="636"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/>
        </row>
        <row r="637"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/>
        </row>
        <row r="638"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R638">
            <v>0</v>
          </cell>
          <cell r="S638"/>
        </row>
        <row r="639"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/>
        </row>
        <row r="640"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/>
        </row>
        <row r="641"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/>
        </row>
        <row r="642">
          <cell r="N642">
            <v>2675674.12</v>
          </cell>
          <cell r="O642">
            <v>2425000</v>
          </cell>
          <cell r="P642">
            <v>2676000</v>
          </cell>
          <cell r="Q642">
            <v>2676000</v>
          </cell>
          <cell r="R642">
            <v>2676000</v>
          </cell>
          <cell r="S642">
            <v>2676000</v>
          </cell>
        </row>
        <row r="643"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/>
        </row>
        <row r="644"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/>
        </row>
        <row r="645"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/>
        </row>
        <row r="646">
          <cell r="N646">
            <v>6016840.8099999996</v>
          </cell>
          <cell r="O646">
            <v>5123400</v>
          </cell>
          <cell r="P646">
            <v>6017000</v>
          </cell>
          <cell r="Q646">
            <v>6017000</v>
          </cell>
          <cell r="R646">
            <v>6017000</v>
          </cell>
          <cell r="S646">
            <v>6017000</v>
          </cell>
        </row>
        <row r="647"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/>
        </row>
        <row r="648"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/>
        </row>
        <row r="649"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  <cell r="S649"/>
        </row>
        <row r="650"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  <cell r="S650"/>
        </row>
        <row r="651">
          <cell r="N651">
            <v>0</v>
          </cell>
          <cell r="O651">
            <v>31000</v>
          </cell>
          <cell r="P651">
            <v>31000</v>
          </cell>
          <cell r="Q651">
            <v>0</v>
          </cell>
          <cell r="R651">
            <v>0</v>
          </cell>
          <cell r="S651">
            <v>0</v>
          </cell>
        </row>
        <row r="652"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/>
        </row>
        <row r="653">
          <cell r="N653">
            <v>8377611.7400000002</v>
          </cell>
          <cell r="O653">
            <v>8754100</v>
          </cell>
          <cell r="P653">
            <v>8378000</v>
          </cell>
          <cell r="Q653">
            <v>8378000</v>
          </cell>
          <cell r="R653">
            <v>8378000</v>
          </cell>
          <cell r="S653">
            <v>8378000</v>
          </cell>
        </row>
        <row r="654">
          <cell r="N654">
            <v>0</v>
          </cell>
          <cell r="O654">
            <v>0</v>
          </cell>
          <cell r="P654">
            <v>0</v>
          </cell>
          <cell r="Q654">
            <v>0</v>
          </cell>
          <cell r="R654">
            <v>0</v>
          </cell>
          <cell r="S654"/>
        </row>
        <row r="655">
          <cell r="N655">
            <v>2180719.46</v>
          </cell>
          <cell r="O655">
            <v>2533900</v>
          </cell>
          <cell r="P655">
            <v>2181000</v>
          </cell>
          <cell r="Q655">
            <v>2181000</v>
          </cell>
          <cell r="R655">
            <v>2181000</v>
          </cell>
          <cell r="S655">
            <v>2181000</v>
          </cell>
        </row>
        <row r="656"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/>
        </row>
        <row r="657">
          <cell r="N657">
            <v>333627.43</v>
          </cell>
          <cell r="O657">
            <v>319000</v>
          </cell>
          <cell r="P657">
            <v>334000</v>
          </cell>
          <cell r="Q657">
            <v>334000</v>
          </cell>
          <cell r="R657">
            <v>334000</v>
          </cell>
          <cell r="S657">
            <v>334000</v>
          </cell>
        </row>
        <row r="658">
          <cell r="N658">
            <v>0</v>
          </cell>
          <cell r="O658">
            <v>0</v>
          </cell>
          <cell r="P658">
            <v>0</v>
          </cell>
          <cell r="Q658">
            <v>0</v>
          </cell>
          <cell r="R658">
            <v>0</v>
          </cell>
          <cell r="S658"/>
        </row>
        <row r="659">
          <cell r="N659">
            <v>2626196.06</v>
          </cell>
          <cell r="O659">
            <v>2380100</v>
          </cell>
          <cell r="P659">
            <v>2626000</v>
          </cell>
          <cell r="Q659">
            <v>2626000</v>
          </cell>
          <cell r="R659">
            <v>2626000</v>
          </cell>
          <cell r="S659">
            <v>2626000</v>
          </cell>
        </row>
        <row r="660">
          <cell r="N660">
            <v>0</v>
          </cell>
          <cell r="O660">
            <v>0</v>
          </cell>
          <cell r="P660">
            <v>0</v>
          </cell>
          <cell r="Q660">
            <v>0</v>
          </cell>
          <cell r="R660">
            <v>0</v>
          </cell>
          <cell r="S660"/>
        </row>
        <row r="661"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/>
        </row>
        <row r="662"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/>
        </row>
        <row r="663"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  <cell r="S663"/>
        </row>
        <row r="664"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/>
        </row>
        <row r="665">
          <cell r="N665">
            <v>0</v>
          </cell>
          <cell r="O665">
            <v>0</v>
          </cell>
          <cell r="P665">
            <v>0</v>
          </cell>
          <cell r="Q665">
            <v>0</v>
          </cell>
          <cell r="R665">
            <v>0</v>
          </cell>
          <cell r="S665"/>
        </row>
        <row r="666">
          <cell r="N666">
            <v>0</v>
          </cell>
          <cell r="O666">
            <v>0</v>
          </cell>
          <cell r="P666">
            <v>0</v>
          </cell>
          <cell r="Q666">
            <v>0</v>
          </cell>
          <cell r="R666">
            <v>0</v>
          </cell>
          <cell r="S666"/>
        </row>
        <row r="667">
          <cell r="N667">
            <v>164937.06</v>
          </cell>
          <cell r="O667">
            <v>113000</v>
          </cell>
          <cell r="P667">
            <v>165000</v>
          </cell>
          <cell r="Q667">
            <v>165000</v>
          </cell>
          <cell r="R667">
            <v>165000</v>
          </cell>
          <cell r="S667">
            <v>165000</v>
          </cell>
        </row>
        <row r="668">
          <cell r="N668">
            <v>9541.66</v>
          </cell>
          <cell r="O668">
            <v>40000</v>
          </cell>
          <cell r="P668">
            <v>10000</v>
          </cell>
          <cell r="Q668">
            <v>10000</v>
          </cell>
          <cell r="R668">
            <v>10000</v>
          </cell>
          <cell r="S668">
            <v>10000</v>
          </cell>
        </row>
        <row r="669"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</row>
        <row r="670">
          <cell r="N670">
            <v>890522.17</v>
          </cell>
          <cell r="O670">
            <v>836100</v>
          </cell>
          <cell r="P670">
            <v>891000</v>
          </cell>
          <cell r="Q670">
            <v>891000</v>
          </cell>
          <cell r="R670">
            <v>891000</v>
          </cell>
          <cell r="S670">
            <v>891000</v>
          </cell>
        </row>
        <row r="671">
          <cell r="N671">
            <v>0</v>
          </cell>
          <cell r="O671">
            <v>0</v>
          </cell>
          <cell r="P671">
            <v>0</v>
          </cell>
          <cell r="Q671">
            <v>0</v>
          </cell>
          <cell r="R671">
            <v>0</v>
          </cell>
          <cell r="S671"/>
        </row>
        <row r="672"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/>
        </row>
        <row r="673"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R673">
            <v>0</v>
          </cell>
          <cell r="S673"/>
        </row>
        <row r="674"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/>
        </row>
        <row r="675">
          <cell r="N675">
            <v>1375720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/>
        </row>
        <row r="676">
          <cell r="N676">
            <v>0</v>
          </cell>
          <cell r="O676">
            <v>0</v>
          </cell>
          <cell r="P676">
            <v>0</v>
          </cell>
          <cell r="Q676">
            <v>0</v>
          </cell>
          <cell r="R676">
            <v>0</v>
          </cell>
          <cell r="S676"/>
        </row>
        <row r="677"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/>
        </row>
        <row r="678"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/>
        </row>
        <row r="679">
          <cell r="N679">
            <v>0</v>
          </cell>
          <cell r="O679">
            <v>0</v>
          </cell>
          <cell r="P679">
            <v>0</v>
          </cell>
          <cell r="Q679">
            <v>0</v>
          </cell>
          <cell r="R679">
            <v>0</v>
          </cell>
          <cell r="S679"/>
        </row>
        <row r="680">
          <cell r="N680">
            <v>0</v>
          </cell>
          <cell r="O680">
            <v>0</v>
          </cell>
          <cell r="P680">
            <v>0</v>
          </cell>
          <cell r="Q680">
            <v>0</v>
          </cell>
          <cell r="R680">
            <v>0</v>
          </cell>
          <cell r="S680"/>
        </row>
        <row r="681">
          <cell r="N681">
            <v>0</v>
          </cell>
          <cell r="O681">
            <v>0</v>
          </cell>
          <cell r="P681">
            <v>0</v>
          </cell>
          <cell r="Q681">
            <v>0</v>
          </cell>
          <cell r="R681">
            <v>0</v>
          </cell>
          <cell r="S681"/>
        </row>
        <row r="682">
          <cell r="N682">
            <v>0</v>
          </cell>
          <cell r="O682">
            <v>0</v>
          </cell>
          <cell r="P682">
            <v>0</v>
          </cell>
          <cell r="Q682">
            <v>0</v>
          </cell>
          <cell r="R682">
            <v>0</v>
          </cell>
          <cell r="S682"/>
        </row>
        <row r="683"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  <cell r="S683"/>
        </row>
        <row r="684">
          <cell r="N684">
            <v>0</v>
          </cell>
          <cell r="O684">
            <v>0</v>
          </cell>
          <cell r="P684">
            <v>0</v>
          </cell>
          <cell r="Q684">
            <v>0</v>
          </cell>
          <cell r="R684">
            <v>0</v>
          </cell>
          <cell r="S684"/>
        </row>
        <row r="685">
          <cell r="N685">
            <v>0</v>
          </cell>
          <cell r="O685">
            <v>0</v>
          </cell>
          <cell r="P685">
            <v>0</v>
          </cell>
          <cell r="Q685">
            <v>0</v>
          </cell>
          <cell r="R685">
            <v>0</v>
          </cell>
          <cell r="S685"/>
        </row>
        <row r="686">
          <cell r="N686">
            <v>0</v>
          </cell>
          <cell r="O686">
            <v>0</v>
          </cell>
          <cell r="P686">
            <v>0</v>
          </cell>
          <cell r="Q686">
            <v>0</v>
          </cell>
          <cell r="R686">
            <v>0</v>
          </cell>
          <cell r="S686"/>
        </row>
        <row r="687">
          <cell r="N687">
            <v>0</v>
          </cell>
          <cell r="O687">
            <v>0</v>
          </cell>
          <cell r="P687">
            <v>0</v>
          </cell>
          <cell r="Q687">
            <v>0</v>
          </cell>
          <cell r="R687">
            <v>0</v>
          </cell>
          <cell r="S687"/>
        </row>
        <row r="688">
          <cell r="N688">
            <v>0</v>
          </cell>
          <cell r="O688">
            <v>0</v>
          </cell>
          <cell r="P688">
            <v>0</v>
          </cell>
          <cell r="Q688">
            <v>0</v>
          </cell>
          <cell r="R688">
            <v>0</v>
          </cell>
          <cell r="S688"/>
        </row>
        <row r="689"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/>
        </row>
        <row r="690"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/>
        </row>
        <row r="691">
          <cell r="N691">
            <v>449988.94</v>
          </cell>
          <cell r="O691">
            <v>0</v>
          </cell>
          <cell r="P691">
            <v>0</v>
          </cell>
          <cell r="Q691">
            <v>0</v>
          </cell>
          <cell r="R691">
            <v>0</v>
          </cell>
          <cell r="S691"/>
        </row>
        <row r="692">
          <cell r="N692">
            <v>0</v>
          </cell>
          <cell r="O692">
            <v>0</v>
          </cell>
          <cell r="P692">
            <v>0</v>
          </cell>
          <cell r="Q692">
            <v>0</v>
          </cell>
          <cell r="R692">
            <v>0</v>
          </cell>
          <cell r="S692"/>
        </row>
        <row r="693">
          <cell r="N693">
            <v>0</v>
          </cell>
          <cell r="O693">
            <v>0</v>
          </cell>
          <cell r="P693">
            <v>0</v>
          </cell>
          <cell r="Q693">
            <v>0</v>
          </cell>
          <cell r="R693">
            <v>0</v>
          </cell>
          <cell r="S693"/>
        </row>
        <row r="694">
          <cell r="N694">
            <v>25000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/>
        </row>
        <row r="695">
          <cell r="N695">
            <v>0</v>
          </cell>
          <cell r="O695">
            <v>0</v>
          </cell>
          <cell r="P695">
            <v>0</v>
          </cell>
          <cell r="Q695">
            <v>0</v>
          </cell>
          <cell r="R695">
            <v>0</v>
          </cell>
          <cell r="S695"/>
        </row>
        <row r="696"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/>
        </row>
        <row r="697"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/>
        </row>
        <row r="698">
          <cell r="N698">
            <v>12895726.27</v>
          </cell>
          <cell r="O698">
            <v>0</v>
          </cell>
          <cell r="P698">
            <v>15000000</v>
          </cell>
          <cell r="Q698">
            <v>0</v>
          </cell>
          <cell r="R698">
            <v>0</v>
          </cell>
          <cell r="S698"/>
        </row>
        <row r="699">
          <cell r="N699">
            <v>900717.3</v>
          </cell>
          <cell r="O699">
            <v>0</v>
          </cell>
          <cell r="P699">
            <v>0</v>
          </cell>
          <cell r="Q699">
            <v>0</v>
          </cell>
          <cell r="R699">
            <v>0</v>
          </cell>
          <cell r="S699"/>
        </row>
        <row r="700">
          <cell r="N700">
            <v>0</v>
          </cell>
          <cell r="O700">
            <v>0</v>
          </cell>
          <cell r="P700">
            <v>0</v>
          </cell>
          <cell r="Q700">
            <v>0</v>
          </cell>
          <cell r="R700">
            <v>0</v>
          </cell>
          <cell r="S700"/>
        </row>
        <row r="701">
          <cell r="N701">
            <v>0</v>
          </cell>
          <cell r="O701">
            <v>0</v>
          </cell>
          <cell r="P701">
            <v>0</v>
          </cell>
          <cell r="Q701">
            <v>0</v>
          </cell>
          <cell r="R701">
            <v>0</v>
          </cell>
          <cell r="S701"/>
        </row>
        <row r="702">
          <cell r="N702">
            <v>0</v>
          </cell>
          <cell r="O702">
            <v>0</v>
          </cell>
          <cell r="P702">
            <v>0</v>
          </cell>
          <cell r="Q702">
            <v>0</v>
          </cell>
          <cell r="R702">
            <v>0</v>
          </cell>
          <cell r="S702"/>
        </row>
        <row r="703">
          <cell r="N703">
            <v>0</v>
          </cell>
          <cell r="O703">
            <v>0</v>
          </cell>
          <cell r="P703">
            <v>0</v>
          </cell>
          <cell r="Q703">
            <v>0</v>
          </cell>
          <cell r="R703">
            <v>0</v>
          </cell>
          <cell r="S703"/>
        </row>
        <row r="704">
          <cell r="N704">
            <v>0</v>
          </cell>
          <cell r="O704">
            <v>0</v>
          </cell>
          <cell r="P704">
            <v>0</v>
          </cell>
          <cell r="Q704">
            <v>0</v>
          </cell>
          <cell r="R704">
            <v>0</v>
          </cell>
          <cell r="S704"/>
        </row>
        <row r="705">
          <cell r="N705">
            <v>0</v>
          </cell>
          <cell r="O705">
            <v>0</v>
          </cell>
          <cell r="P705">
            <v>0</v>
          </cell>
          <cell r="Q705">
            <v>0</v>
          </cell>
          <cell r="R705">
            <v>0</v>
          </cell>
          <cell r="S705"/>
        </row>
        <row r="706"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R706">
            <v>0</v>
          </cell>
          <cell r="S706"/>
        </row>
        <row r="707"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  <cell r="S707"/>
        </row>
        <row r="708">
          <cell r="N708">
            <v>0</v>
          </cell>
          <cell r="O708">
            <v>0</v>
          </cell>
          <cell r="P708">
            <v>0</v>
          </cell>
          <cell r="Q708">
            <v>0</v>
          </cell>
          <cell r="R708">
            <v>0</v>
          </cell>
          <cell r="S708"/>
        </row>
        <row r="709">
          <cell r="N709">
            <v>0</v>
          </cell>
          <cell r="O709">
            <v>0</v>
          </cell>
          <cell r="P709">
            <v>0</v>
          </cell>
          <cell r="Q709">
            <v>0</v>
          </cell>
          <cell r="R709">
            <v>0</v>
          </cell>
          <cell r="S709"/>
        </row>
        <row r="710"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/>
        </row>
        <row r="711"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/>
        </row>
        <row r="712">
          <cell r="N712">
            <v>1426824.19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/>
        </row>
        <row r="713">
          <cell r="N713">
            <v>0</v>
          </cell>
          <cell r="O713">
            <v>0</v>
          </cell>
          <cell r="P713">
            <v>0</v>
          </cell>
          <cell r="Q713">
            <v>0</v>
          </cell>
          <cell r="R713">
            <v>0</v>
          </cell>
          <cell r="S713"/>
        </row>
        <row r="714">
          <cell r="N714">
            <v>0</v>
          </cell>
          <cell r="O714">
            <v>0</v>
          </cell>
          <cell r="P714">
            <v>0</v>
          </cell>
          <cell r="Q714">
            <v>0</v>
          </cell>
          <cell r="R714">
            <v>0</v>
          </cell>
          <cell r="S714"/>
        </row>
        <row r="715">
          <cell r="N715">
            <v>40459.93</v>
          </cell>
          <cell r="O715">
            <v>50000</v>
          </cell>
          <cell r="P715">
            <v>50000</v>
          </cell>
          <cell r="Q715">
            <v>50000</v>
          </cell>
          <cell r="R715">
            <v>50000</v>
          </cell>
          <cell r="S715">
            <v>50000</v>
          </cell>
        </row>
        <row r="716">
          <cell r="N716">
            <v>0</v>
          </cell>
          <cell r="O716">
            <v>0</v>
          </cell>
          <cell r="P716">
            <v>0</v>
          </cell>
          <cell r="Q716">
            <v>0</v>
          </cell>
          <cell r="R716">
            <v>0</v>
          </cell>
          <cell r="S716"/>
        </row>
        <row r="717">
          <cell r="N717">
            <v>58859.29</v>
          </cell>
          <cell r="O717">
            <v>0</v>
          </cell>
          <cell r="P717">
            <v>0</v>
          </cell>
          <cell r="Q717">
            <v>0</v>
          </cell>
          <cell r="R717">
            <v>0</v>
          </cell>
          <cell r="S717"/>
        </row>
        <row r="718">
          <cell r="N718">
            <v>0</v>
          </cell>
          <cell r="O718">
            <v>0</v>
          </cell>
          <cell r="P718">
            <v>0</v>
          </cell>
          <cell r="Q718">
            <v>0</v>
          </cell>
          <cell r="R718">
            <v>0</v>
          </cell>
          <cell r="S718"/>
        </row>
        <row r="719"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/>
        </row>
        <row r="720">
          <cell r="N720">
            <v>0</v>
          </cell>
          <cell r="O720">
            <v>0</v>
          </cell>
          <cell r="P720">
            <v>0</v>
          </cell>
          <cell r="Q720">
            <v>0</v>
          </cell>
          <cell r="R720">
            <v>0</v>
          </cell>
          <cell r="S720"/>
        </row>
        <row r="721">
          <cell r="N721">
            <v>1079.23</v>
          </cell>
          <cell r="O721">
            <v>10000</v>
          </cell>
          <cell r="P721">
            <v>50000</v>
          </cell>
          <cell r="Q721">
            <v>50000</v>
          </cell>
          <cell r="R721">
            <v>50000</v>
          </cell>
          <cell r="S721">
            <v>50000</v>
          </cell>
        </row>
        <row r="722"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/>
        </row>
        <row r="723">
          <cell r="N723">
            <v>2.96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/>
        </row>
        <row r="724"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R724">
            <v>0</v>
          </cell>
          <cell r="S724"/>
        </row>
        <row r="725">
          <cell r="N725">
            <v>990123.68</v>
          </cell>
          <cell r="O725">
            <v>3000</v>
          </cell>
          <cell r="P725">
            <v>3000</v>
          </cell>
          <cell r="Q725">
            <v>3000</v>
          </cell>
          <cell r="R725">
            <v>3000</v>
          </cell>
          <cell r="S725">
            <v>3000</v>
          </cell>
        </row>
        <row r="726">
          <cell r="N726">
            <v>0</v>
          </cell>
          <cell r="O726">
            <v>0</v>
          </cell>
          <cell r="P726">
            <v>0</v>
          </cell>
          <cell r="Q726">
            <v>0</v>
          </cell>
          <cell r="R726">
            <v>0</v>
          </cell>
          <cell r="S726"/>
        </row>
        <row r="727">
          <cell r="N727">
            <v>0</v>
          </cell>
          <cell r="O727">
            <v>0</v>
          </cell>
          <cell r="P727">
            <v>0</v>
          </cell>
          <cell r="Q727">
            <v>0</v>
          </cell>
          <cell r="R727">
            <v>0</v>
          </cell>
          <cell r="S727"/>
        </row>
        <row r="728">
          <cell r="N728">
            <v>0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  <cell r="S728"/>
        </row>
        <row r="729">
          <cell r="N729">
            <v>8460590.0999999996</v>
          </cell>
          <cell r="O729">
            <v>0</v>
          </cell>
          <cell r="P729">
            <v>0</v>
          </cell>
          <cell r="Q729">
            <v>0</v>
          </cell>
          <cell r="R729">
            <v>0</v>
          </cell>
          <cell r="S729"/>
        </row>
        <row r="730">
          <cell r="N730">
            <v>9770.5</v>
          </cell>
          <cell r="O730">
            <v>0</v>
          </cell>
          <cell r="P730">
            <v>10450</v>
          </cell>
          <cell r="Q730">
            <v>0</v>
          </cell>
          <cell r="R730">
            <v>0</v>
          </cell>
          <cell r="S730"/>
        </row>
        <row r="731">
          <cell r="N731">
            <v>58517.94</v>
          </cell>
          <cell r="O731">
            <v>0</v>
          </cell>
          <cell r="P731">
            <v>14000</v>
          </cell>
          <cell r="Q731">
            <v>0</v>
          </cell>
          <cell r="R731">
            <v>0</v>
          </cell>
          <cell r="S731"/>
        </row>
        <row r="732">
          <cell r="N732">
            <v>5742.94</v>
          </cell>
          <cell r="O732">
            <v>0</v>
          </cell>
          <cell r="P732">
            <v>31000</v>
          </cell>
          <cell r="Q732">
            <v>0</v>
          </cell>
          <cell r="R732">
            <v>0</v>
          </cell>
          <cell r="S732"/>
        </row>
        <row r="733">
          <cell r="N733">
            <v>35</v>
          </cell>
          <cell r="O733">
            <v>0</v>
          </cell>
          <cell r="P733">
            <v>10000</v>
          </cell>
          <cell r="Q733">
            <v>0</v>
          </cell>
          <cell r="R733">
            <v>0</v>
          </cell>
          <cell r="S733"/>
        </row>
        <row r="734">
          <cell r="N734">
            <v>69091.08</v>
          </cell>
          <cell r="O734">
            <v>0</v>
          </cell>
          <cell r="P734">
            <v>40000</v>
          </cell>
          <cell r="Q734">
            <v>0</v>
          </cell>
          <cell r="R734">
            <v>0</v>
          </cell>
          <cell r="S734"/>
        </row>
        <row r="735">
          <cell r="N735">
            <v>2743773.19</v>
          </cell>
          <cell r="O735">
            <v>0</v>
          </cell>
          <cell r="P735">
            <v>666000</v>
          </cell>
          <cell r="Q735">
            <v>0</v>
          </cell>
          <cell r="R735">
            <v>0</v>
          </cell>
          <cell r="S735"/>
        </row>
        <row r="736">
          <cell r="N736">
            <v>503923.95</v>
          </cell>
          <cell r="O736">
            <v>0</v>
          </cell>
          <cell r="P736">
            <v>309000</v>
          </cell>
          <cell r="Q736">
            <v>0</v>
          </cell>
          <cell r="R736">
            <v>0</v>
          </cell>
          <cell r="S736"/>
        </row>
        <row r="737">
          <cell r="N737">
            <v>560.30999999999995</v>
          </cell>
          <cell r="O737">
            <v>0</v>
          </cell>
          <cell r="P737">
            <v>1000</v>
          </cell>
          <cell r="Q737">
            <v>0</v>
          </cell>
          <cell r="R737">
            <v>0</v>
          </cell>
          <cell r="S737"/>
        </row>
        <row r="738">
          <cell r="N738">
            <v>0</v>
          </cell>
          <cell r="O738">
            <v>0</v>
          </cell>
          <cell r="P738">
            <v>0</v>
          </cell>
          <cell r="Q738">
            <v>0</v>
          </cell>
          <cell r="R738">
            <v>0</v>
          </cell>
          <cell r="S738"/>
        </row>
        <row r="739">
          <cell r="N739">
            <v>0</v>
          </cell>
          <cell r="O739">
            <v>0</v>
          </cell>
          <cell r="P739">
            <v>0</v>
          </cell>
          <cell r="Q739">
            <v>0</v>
          </cell>
          <cell r="R739">
            <v>0</v>
          </cell>
          <cell r="S739"/>
        </row>
        <row r="740">
          <cell r="N740">
            <v>0</v>
          </cell>
          <cell r="O740">
            <v>0</v>
          </cell>
          <cell r="P740">
            <v>0</v>
          </cell>
          <cell r="Q740">
            <v>0</v>
          </cell>
          <cell r="R740">
            <v>0</v>
          </cell>
          <cell r="S740"/>
        </row>
        <row r="741"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/>
        </row>
        <row r="742"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/>
        </row>
        <row r="743"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/>
        </row>
        <row r="744"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/>
        </row>
        <row r="745">
          <cell r="N745">
            <v>0</v>
          </cell>
          <cell r="O745">
            <v>0</v>
          </cell>
          <cell r="P745">
            <v>3000</v>
          </cell>
          <cell r="Q745">
            <v>0</v>
          </cell>
          <cell r="R745">
            <v>0</v>
          </cell>
          <cell r="S745"/>
        </row>
        <row r="746">
          <cell r="N746">
            <v>631080.81000000006</v>
          </cell>
          <cell r="O746">
            <v>0</v>
          </cell>
          <cell r="P746">
            <v>135000</v>
          </cell>
          <cell r="Q746">
            <v>0</v>
          </cell>
          <cell r="R746">
            <v>0</v>
          </cell>
          <cell r="S746"/>
        </row>
        <row r="747"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/>
        </row>
        <row r="748">
          <cell r="N748">
            <v>0</v>
          </cell>
          <cell r="O748">
            <v>0</v>
          </cell>
          <cell r="P748">
            <v>0</v>
          </cell>
          <cell r="Q748">
            <v>0</v>
          </cell>
          <cell r="R748">
            <v>0</v>
          </cell>
          <cell r="S748"/>
        </row>
        <row r="749">
          <cell r="N749">
            <v>0</v>
          </cell>
          <cell r="O749">
            <v>0</v>
          </cell>
          <cell r="P749">
            <v>0</v>
          </cell>
          <cell r="Q749">
            <v>0</v>
          </cell>
          <cell r="R749">
            <v>0</v>
          </cell>
          <cell r="S749"/>
        </row>
        <row r="750">
          <cell r="N750">
            <v>0</v>
          </cell>
          <cell r="O750">
            <v>0</v>
          </cell>
          <cell r="P750">
            <v>0</v>
          </cell>
          <cell r="Q750">
            <v>0</v>
          </cell>
          <cell r="R750">
            <v>0</v>
          </cell>
          <cell r="S750"/>
        </row>
        <row r="751"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/>
        </row>
        <row r="752"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/>
        </row>
        <row r="753"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/>
        </row>
        <row r="754"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/>
        </row>
        <row r="755"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/>
        </row>
        <row r="756">
          <cell r="N756">
            <v>0</v>
          </cell>
          <cell r="O756">
            <v>0</v>
          </cell>
          <cell r="P756">
            <v>0</v>
          </cell>
          <cell r="Q756">
            <v>0</v>
          </cell>
          <cell r="R756">
            <v>0</v>
          </cell>
          <cell r="S756"/>
        </row>
        <row r="757">
          <cell r="N757">
            <v>0</v>
          </cell>
          <cell r="O757">
            <v>0</v>
          </cell>
          <cell r="P757">
            <v>0</v>
          </cell>
          <cell r="Q757">
            <v>0</v>
          </cell>
          <cell r="R757">
            <v>0</v>
          </cell>
          <cell r="S757"/>
        </row>
        <row r="758">
          <cell r="N758">
            <v>0</v>
          </cell>
          <cell r="O758">
            <v>0</v>
          </cell>
          <cell r="P758">
            <v>0</v>
          </cell>
          <cell r="Q758">
            <v>0</v>
          </cell>
          <cell r="R758">
            <v>0</v>
          </cell>
          <cell r="S758"/>
        </row>
        <row r="759">
          <cell r="N759">
            <v>0</v>
          </cell>
          <cell r="O759">
            <v>0</v>
          </cell>
          <cell r="P759">
            <v>0</v>
          </cell>
          <cell r="Q759">
            <v>0</v>
          </cell>
          <cell r="R759">
            <v>0</v>
          </cell>
          <cell r="S759"/>
        </row>
        <row r="760">
          <cell r="N760">
            <v>0</v>
          </cell>
          <cell r="O760">
            <v>0</v>
          </cell>
          <cell r="P760">
            <v>0</v>
          </cell>
          <cell r="Q760">
            <v>0</v>
          </cell>
          <cell r="R760">
            <v>0</v>
          </cell>
          <cell r="S760"/>
        </row>
        <row r="761">
          <cell r="N761">
            <v>66579.38</v>
          </cell>
          <cell r="O761">
            <v>0</v>
          </cell>
          <cell r="P761">
            <v>0</v>
          </cell>
          <cell r="Q761">
            <v>0</v>
          </cell>
          <cell r="R761">
            <v>0</v>
          </cell>
          <cell r="S761"/>
        </row>
        <row r="762">
          <cell r="N762">
            <v>0</v>
          </cell>
          <cell r="O762">
            <v>0</v>
          </cell>
          <cell r="P762">
            <v>0</v>
          </cell>
          <cell r="Q762">
            <v>0</v>
          </cell>
          <cell r="R762">
            <v>0</v>
          </cell>
          <cell r="S762"/>
        </row>
        <row r="763"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/>
        </row>
        <row r="764">
          <cell r="N764">
            <v>0</v>
          </cell>
          <cell r="O764">
            <v>0</v>
          </cell>
          <cell r="P764">
            <v>0</v>
          </cell>
          <cell r="Q764">
            <v>0</v>
          </cell>
          <cell r="R764">
            <v>0</v>
          </cell>
          <cell r="S764"/>
        </row>
        <row r="765"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/>
        </row>
        <row r="766">
          <cell r="N766">
            <v>0</v>
          </cell>
          <cell r="O766">
            <v>0</v>
          </cell>
          <cell r="P766">
            <v>0</v>
          </cell>
          <cell r="Q766">
            <v>0</v>
          </cell>
          <cell r="R766">
            <v>0</v>
          </cell>
          <cell r="S766"/>
        </row>
        <row r="767">
          <cell r="N767">
            <v>0</v>
          </cell>
          <cell r="O767">
            <v>0</v>
          </cell>
          <cell r="P767">
            <v>0</v>
          </cell>
          <cell r="Q767">
            <v>0</v>
          </cell>
          <cell r="R767">
            <v>0</v>
          </cell>
          <cell r="S767"/>
        </row>
        <row r="768">
          <cell r="N768">
            <v>0</v>
          </cell>
          <cell r="O768">
            <v>0</v>
          </cell>
          <cell r="P768">
            <v>0</v>
          </cell>
          <cell r="Q768">
            <v>0</v>
          </cell>
          <cell r="R768">
            <v>0</v>
          </cell>
          <cell r="S768"/>
        </row>
        <row r="769">
          <cell r="N769">
            <v>33852627.100000001</v>
          </cell>
          <cell r="O769">
            <v>37121800</v>
          </cell>
          <cell r="P769">
            <v>36300000</v>
          </cell>
          <cell r="Q769">
            <v>38345000</v>
          </cell>
          <cell r="R769">
            <v>38707081</v>
          </cell>
          <cell r="S769">
            <v>38949800</v>
          </cell>
        </row>
        <row r="770"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</row>
        <row r="771">
          <cell r="N771">
            <v>1496786.04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</row>
        <row r="772">
          <cell r="N772">
            <v>153233.38</v>
          </cell>
          <cell r="O772">
            <v>101900</v>
          </cell>
          <cell r="P772">
            <v>175000</v>
          </cell>
          <cell r="Q772">
            <v>185000</v>
          </cell>
          <cell r="R772">
            <v>185000</v>
          </cell>
          <cell r="S772">
            <v>185000</v>
          </cell>
        </row>
        <row r="773">
          <cell r="N773">
            <v>2224</v>
          </cell>
          <cell r="O773">
            <v>0</v>
          </cell>
          <cell r="P773">
            <v>0</v>
          </cell>
          <cell r="Q773">
            <v>0</v>
          </cell>
          <cell r="R773">
            <v>0</v>
          </cell>
          <cell r="S773">
            <v>0</v>
          </cell>
        </row>
        <row r="774">
          <cell r="N774">
            <v>127295.53</v>
          </cell>
          <cell r="O774">
            <v>116900</v>
          </cell>
          <cell r="P774">
            <v>150000</v>
          </cell>
          <cell r="Q774">
            <v>152000</v>
          </cell>
          <cell r="R774">
            <v>152000</v>
          </cell>
          <cell r="S774">
            <v>152000</v>
          </cell>
        </row>
        <row r="775">
          <cell r="N775">
            <v>0</v>
          </cell>
          <cell r="O775">
            <v>0</v>
          </cell>
          <cell r="P775">
            <v>0</v>
          </cell>
          <cell r="Q775">
            <v>0</v>
          </cell>
          <cell r="R775">
            <v>0</v>
          </cell>
          <cell r="S775"/>
        </row>
        <row r="776">
          <cell r="N776">
            <v>22000</v>
          </cell>
          <cell r="O776">
            <v>0</v>
          </cell>
          <cell r="P776">
            <v>0</v>
          </cell>
          <cell r="Q776">
            <v>0</v>
          </cell>
          <cell r="R776">
            <v>0</v>
          </cell>
          <cell r="S776"/>
        </row>
        <row r="777">
          <cell r="N777">
            <v>0</v>
          </cell>
          <cell r="O777">
            <v>0</v>
          </cell>
          <cell r="P777">
            <v>0</v>
          </cell>
          <cell r="Q777">
            <v>0</v>
          </cell>
          <cell r="R777">
            <v>0</v>
          </cell>
          <cell r="S777"/>
        </row>
        <row r="778">
          <cell r="N778">
            <v>0</v>
          </cell>
          <cell r="O778">
            <v>0</v>
          </cell>
          <cell r="P778">
            <v>0</v>
          </cell>
          <cell r="Q778">
            <v>0</v>
          </cell>
          <cell r="R778">
            <v>0</v>
          </cell>
          <cell r="S778"/>
        </row>
        <row r="779">
          <cell r="N779">
            <v>0</v>
          </cell>
          <cell r="O779">
            <v>0</v>
          </cell>
          <cell r="P779">
            <v>0</v>
          </cell>
          <cell r="Q779">
            <v>0</v>
          </cell>
          <cell r="R779">
            <v>0</v>
          </cell>
          <cell r="S779"/>
        </row>
        <row r="780">
          <cell r="N780">
            <v>0</v>
          </cell>
          <cell r="O780">
            <v>0</v>
          </cell>
          <cell r="P780">
            <v>0</v>
          </cell>
          <cell r="Q780">
            <v>0</v>
          </cell>
          <cell r="R780">
            <v>0</v>
          </cell>
          <cell r="S780"/>
        </row>
        <row r="781">
          <cell r="N781">
            <v>107226.86</v>
          </cell>
          <cell r="O781">
            <v>190000</v>
          </cell>
          <cell r="P781">
            <v>115000</v>
          </cell>
          <cell r="Q781">
            <v>120000</v>
          </cell>
          <cell r="R781">
            <v>120000</v>
          </cell>
          <cell r="S781">
            <v>120000</v>
          </cell>
        </row>
        <row r="782"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/>
        </row>
        <row r="783">
          <cell r="N783">
            <v>184509.47</v>
          </cell>
          <cell r="O783">
            <v>205000</v>
          </cell>
          <cell r="P783">
            <v>205000</v>
          </cell>
          <cell r="Q783">
            <v>210000</v>
          </cell>
          <cell r="R783">
            <v>210000</v>
          </cell>
          <cell r="S783">
            <v>210000</v>
          </cell>
        </row>
        <row r="784"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/>
        </row>
        <row r="785">
          <cell r="N785">
            <v>41955.18</v>
          </cell>
          <cell r="O785">
            <v>41000</v>
          </cell>
          <cell r="P785">
            <v>41000</v>
          </cell>
          <cell r="Q785">
            <v>41000</v>
          </cell>
          <cell r="R785">
            <v>41000</v>
          </cell>
          <cell r="S785">
            <v>41000</v>
          </cell>
        </row>
        <row r="786"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/>
        </row>
        <row r="787"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/>
        </row>
        <row r="788">
          <cell r="N788">
            <v>0</v>
          </cell>
          <cell r="O788">
            <v>0</v>
          </cell>
          <cell r="P788">
            <v>0</v>
          </cell>
          <cell r="Q788">
            <v>0</v>
          </cell>
          <cell r="R788">
            <v>0</v>
          </cell>
          <cell r="S788"/>
        </row>
        <row r="789">
          <cell r="N789">
            <v>181879.46</v>
          </cell>
          <cell r="O789">
            <v>177000</v>
          </cell>
          <cell r="P789">
            <v>181000</v>
          </cell>
          <cell r="Q789">
            <v>183000</v>
          </cell>
          <cell r="R789">
            <v>185000</v>
          </cell>
          <cell r="S789">
            <v>187000</v>
          </cell>
        </row>
        <row r="790">
          <cell r="N790">
            <v>0</v>
          </cell>
          <cell r="O790">
            <v>0</v>
          </cell>
          <cell r="P790">
            <v>0</v>
          </cell>
          <cell r="Q790">
            <v>0</v>
          </cell>
          <cell r="R790">
            <v>0</v>
          </cell>
          <cell r="S790"/>
        </row>
        <row r="791">
          <cell r="N791">
            <v>0</v>
          </cell>
          <cell r="O791">
            <v>0</v>
          </cell>
          <cell r="P791">
            <v>0</v>
          </cell>
          <cell r="Q791">
            <v>0</v>
          </cell>
          <cell r="R791">
            <v>0</v>
          </cell>
          <cell r="S791"/>
        </row>
        <row r="792">
          <cell r="N792">
            <v>3360.65</v>
          </cell>
          <cell r="O792">
            <v>5000</v>
          </cell>
          <cell r="P792">
            <v>5000</v>
          </cell>
          <cell r="Q792">
            <v>5000</v>
          </cell>
          <cell r="R792">
            <v>5000</v>
          </cell>
          <cell r="S792">
            <v>5000</v>
          </cell>
        </row>
        <row r="793"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/>
        </row>
        <row r="794">
          <cell r="N794">
            <v>0</v>
          </cell>
          <cell r="O794">
            <v>0</v>
          </cell>
          <cell r="P794">
            <v>0</v>
          </cell>
          <cell r="Q794">
            <v>0</v>
          </cell>
          <cell r="R794">
            <v>0</v>
          </cell>
          <cell r="S794"/>
        </row>
        <row r="795">
          <cell r="N795">
            <v>-1446693.2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/>
        </row>
        <row r="796"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/>
        </row>
        <row r="797">
          <cell r="N797">
            <v>-55695.13</v>
          </cell>
        </row>
        <row r="802">
          <cell r="N802">
            <v>1086809593.71</v>
          </cell>
          <cell r="O802">
            <v>1115419585</v>
          </cell>
          <cell r="P802">
            <v>1130026770</v>
          </cell>
          <cell r="Q802">
            <v>1158334500</v>
          </cell>
          <cell r="R802">
            <v>1181803638</v>
          </cell>
          <cell r="S802">
            <v>1191703638</v>
          </cell>
        </row>
        <row r="803">
          <cell r="N803">
            <v>0</v>
          </cell>
          <cell r="O803">
            <v>0</v>
          </cell>
          <cell r="P803">
            <v>0</v>
          </cell>
          <cell r="Q803">
            <v>0</v>
          </cell>
          <cell r="R803">
            <v>0</v>
          </cell>
          <cell r="S803">
            <v>0</v>
          </cell>
        </row>
        <row r="804">
          <cell r="N804">
            <v>0</v>
          </cell>
          <cell r="O804">
            <v>0</v>
          </cell>
          <cell r="P804">
            <v>0</v>
          </cell>
          <cell r="Q804">
            <v>0</v>
          </cell>
          <cell r="R804">
            <v>0</v>
          </cell>
          <cell r="S804">
            <v>0</v>
          </cell>
        </row>
        <row r="805">
          <cell r="N805">
            <v>12375706.029999999</v>
          </cell>
          <cell r="O805">
            <v>8417000</v>
          </cell>
          <cell r="P805">
            <v>4970800</v>
          </cell>
          <cell r="Q805">
            <v>5850000</v>
          </cell>
          <cell r="R805">
            <v>5900000</v>
          </cell>
          <cell r="S805">
            <v>6000000</v>
          </cell>
        </row>
        <row r="806">
          <cell r="N806">
            <v>0</v>
          </cell>
          <cell r="O806">
            <v>0</v>
          </cell>
          <cell r="P806">
            <v>0</v>
          </cell>
          <cell r="Q806">
            <v>0</v>
          </cell>
          <cell r="R806">
            <v>0</v>
          </cell>
          <cell r="S806">
            <v>0</v>
          </cell>
        </row>
        <row r="807">
          <cell r="N807">
            <v>0</v>
          </cell>
          <cell r="O807">
            <v>0</v>
          </cell>
          <cell r="P807">
            <v>0</v>
          </cell>
          <cell r="Q807">
            <v>0</v>
          </cell>
          <cell r="R807">
            <v>0</v>
          </cell>
          <cell r="S807">
            <v>0</v>
          </cell>
        </row>
        <row r="808">
          <cell r="N808">
            <v>9588412.1600000001</v>
          </cell>
          <cell r="O808">
            <v>11445009</v>
          </cell>
          <cell r="P808">
            <v>11451661</v>
          </cell>
          <cell r="Q808">
            <v>5600638</v>
          </cell>
          <cell r="R808">
            <v>1700000</v>
          </cell>
          <cell r="S808">
            <v>2400000</v>
          </cell>
        </row>
        <row r="809">
          <cell r="N809">
            <v>0</v>
          </cell>
          <cell r="O809">
            <v>0</v>
          </cell>
          <cell r="P809">
            <v>0</v>
          </cell>
          <cell r="Q809">
            <v>0</v>
          </cell>
          <cell r="R809">
            <v>0</v>
          </cell>
          <cell r="S809">
            <v>0</v>
          </cell>
        </row>
        <row r="810">
          <cell r="N810">
            <v>0</v>
          </cell>
          <cell r="O810">
            <v>0</v>
          </cell>
          <cell r="P810">
            <v>0</v>
          </cell>
          <cell r="Q810">
            <v>0</v>
          </cell>
          <cell r="R810">
            <v>0</v>
          </cell>
          <cell r="S810">
            <v>0</v>
          </cell>
        </row>
        <row r="811">
          <cell r="N811">
            <v>799848.17</v>
          </cell>
          <cell r="O811">
            <v>981400</v>
          </cell>
          <cell r="P811">
            <v>981400</v>
          </cell>
          <cell r="Q811">
            <v>950000</v>
          </cell>
          <cell r="R811">
            <v>1075000</v>
          </cell>
          <cell r="S811">
            <v>1075000</v>
          </cell>
        </row>
        <row r="812">
          <cell r="N812">
            <v>16520523.23</v>
          </cell>
          <cell r="O812">
            <v>15984000</v>
          </cell>
          <cell r="P812">
            <v>17700000</v>
          </cell>
          <cell r="Q812">
            <v>17700000</v>
          </cell>
          <cell r="R812">
            <v>17700000</v>
          </cell>
          <cell r="S812">
            <v>17700000</v>
          </cell>
        </row>
        <row r="813">
          <cell r="N813">
            <v>3370358.18</v>
          </cell>
          <cell r="O813">
            <v>3500000</v>
          </cell>
          <cell r="P813">
            <v>3500000</v>
          </cell>
          <cell r="Q813">
            <v>3500000</v>
          </cell>
          <cell r="R813">
            <v>3500000</v>
          </cell>
          <cell r="S813">
            <v>3500000</v>
          </cell>
        </row>
        <row r="814">
          <cell r="N814">
            <v>676445.89</v>
          </cell>
          <cell r="O814">
            <v>708000</v>
          </cell>
          <cell r="P814">
            <v>708000</v>
          </cell>
          <cell r="Q814">
            <v>708000</v>
          </cell>
          <cell r="R814">
            <v>708000</v>
          </cell>
          <cell r="S814">
            <v>708000</v>
          </cell>
        </row>
        <row r="815">
          <cell r="N815">
            <v>0</v>
          </cell>
          <cell r="O815">
            <v>0</v>
          </cell>
          <cell r="P815">
            <v>0</v>
          </cell>
          <cell r="Q815">
            <v>0</v>
          </cell>
          <cell r="R815">
            <v>0</v>
          </cell>
          <cell r="S815">
            <v>0</v>
          </cell>
        </row>
        <row r="816"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</row>
        <row r="817">
          <cell r="N817">
            <v>0</v>
          </cell>
          <cell r="O817">
            <v>1732000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</row>
        <row r="818">
          <cell r="N818">
            <v>0</v>
          </cell>
          <cell r="O818">
            <v>127100</v>
          </cell>
          <cell r="P818">
            <v>0</v>
          </cell>
          <cell r="Q818">
            <v>0</v>
          </cell>
          <cell r="R818">
            <v>0</v>
          </cell>
          <cell r="S818">
            <v>0</v>
          </cell>
        </row>
        <row r="819">
          <cell r="N819">
            <v>0</v>
          </cell>
          <cell r="O819">
            <v>0</v>
          </cell>
          <cell r="P819">
            <v>0</v>
          </cell>
          <cell r="Q819">
            <v>0</v>
          </cell>
          <cell r="R819">
            <v>0</v>
          </cell>
          <cell r="S819">
            <v>0</v>
          </cell>
        </row>
        <row r="820"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</row>
        <row r="821">
          <cell r="N821">
            <v>0</v>
          </cell>
          <cell r="O821">
            <v>370200</v>
          </cell>
          <cell r="P821">
            <v>370200</v>
          </cell>
          <cell r="Q821">
            <v>370200</v>
          </cell>
          <cell r="R821">
            <v>250000</v>
          </cell>
          <cell r="S821">
            <v>250000</v>
          </cell>
        </row>
        <row r="822">
          <cell r="N822">
            <v>0</v>
          </cell>
          <cell r="O822">
            <v>0</v>
          </cell>
          <cell r="P822">
            <v>0</v>
          </cell>
          <cell r="Q822">
            <v>0</v>
          </cell>
          <cell r="R822">
            <v>0</v>
          </cell>
          <cell r="S822">
            <v>0</v>
          </cell>
        </row>
        <row r="823">
          <cell r="N823">
            <v>0</v>
          </cell>
          <cell r="O823">
            <v>0</v>
          </cell>
          <cell r="P823">
            <v>0</v>
          </cell>
          <cell r="Q823">
            <v>0</v>
          </cell>
          <cell r="R823">
            <v>0</v>
          </cell>
          <cell r="S823">
            <v>0</v>
          </cell>
        </row>
        <row r="824">
          <cell r="N824">
            <v>0</v>
          </cell>
          <cell r="O824">
            <v>0</v>
          </cell>
          <cell r="P824">
            <v>0</v>
          </cell>
          <cell r="Q824">
            <v>0</v>
          </cell>
          <cell r="R824">
            <v>0</v>
          </cell>
          <cell r="S824">
            <v>0</v>
          </cell>
        </row>
        <row r="825">
          <cell r="N825">
            <v>-33923.4</v>
          </cell>
          <cell r="O825">
            <v>0</v>
          </cell>
          <cell r="P825">
            <v>0</v>
          </cell>
          <cell r="Q825">
            <v>0</v>
          </cell>
          <cell r="R825">
            <v>0</v>
          </cell>
          <cell r="S825">
            <v>0</v>
          </cell>
        </row>
        <row r="826">
          <cell r="N826">
            <v>-49118.66</v>
          </cell>
          <cell r="O826">
            <v>0</v>
          </cell>
          <cell r="P826">
            <v>0</v>
          </cell>
          <cell r="Q826">
            <v>0</v>
          </cell>
          <cell r="R826">
            <v>0</v>
          </cell>
          <cell r="S826">
            <v>0</v>
          </cell>
        </row>
        <row r="827">
          <cell r="N827">
            <v>0</v>
          </cell>
          <cell r="O827">
            <v>0</v>
          </cell>
          <cell r="P827">
            <v>0</v>
          </cell>
          <cell r="Q827">
            <v>0</v>
          </cell>
          <cell r="R827">
            <v>0</v>
          </cell>
          <cell r="S827">
            <v>0</v>
          </cell>
        </row>
        <row r="828"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</row>
        <row r="829"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</row>
        <row r="830"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</row>
        <row r="831"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</row>
        <row r="832"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</row>
        <row r="833"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</row>
        <row r="834"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</row>
        <row r="835">
          <cell r="N835">
            <v>0</v>
          </cell>
          <cell r="O835">
            <v>0</v>
          </cell>
          <cell r="P835">
            <v>0</v>
          </cell>
          <cell r="Q835">
            <v>0</v>
          </cell>
          <cell r="R835">
            <v>0</v>
          </cell>
          <cell r="S835">
            <v>0</v>
          </cell>
        </row>
        <row r="836">
          <cell r="N836">
            <v>0</v>
          </cell>
          <cell r="O836">
            <v>0</v>
          </cell>
          <cell r="P836">
            <v>0</v>
          </cell>
          <cell r="Q836">
            <v>0</v>
          </cell>
          <cell r="R836">
            <v>0</v>
          </cell>
          <cell r="S836">
            <v>0</v>
          </cell>
        </row>
        <row r="837"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</row>
        <row r="838"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</row>
        <row r="839"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</row>
        <row r="840">
          <cell r="N840">
            <v>9146.84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</row>
        <row r="841">
          <cell r="N841">
            <v>136910.44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</row>
        <row r="842"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</row>
        <row r="843">
          <cell r="N843">
            <v>84064.08</v>
          </cell>
          <cell r="O843">
            <v>0</v>
          </cell>
          <cell r="P843">
            <v>0</v>
          </cell>
          <cell r="Q843">
            <v>0</v>
          </cell>
          <cell r="R843">
            <v>0</v>
          </cell>
          <cell r="S843">
            <v>0</v>
          </cell>
        </row>
        <row r="844"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</row>
        <row r="845"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</row>
        <row r="846">
          <cell r="N846">
            <v>0</v>
          </cell>
          <cell r="O846">
            <v>0</v>
          </cell>
          <cell r="P846">
            <v>0</v>
          </cell>
          <cell r="Q846">
            <v>0</v>
          </cell>
          <cell r="R846">
            <v>0</v>
          </cell>
          <cell r="S846">
            <v>0</v>
          </cell>
        </row>
        <row r="847">
          <cell r="N847">
            <v>0</v>
          </cell>
          <cell r="O847">
            <v>9000</v>
          </cell>
          <cell r="P847">
            <v>1000</v>
          </cell>
          <cell r="Q847">
            <v>1000</v>
          </cell>
          <cell r="R847">
            <v>1000</v>
          </cell>
          <cell r="S847">
            <v>1000</v>
          </cell>
        </row>
        <row r="848">
          <cell r="N848">
            <v>18429000</v>
          </cell>
          <cell r="O848">
            <v>17751000</v>
          </cell>
          <cell r="P848">
            <v>16731000</v>
          </cell>
          <cell r="Q848">
            <v>16731000</v>
          </cell>
          <cell r="R848">
            <v>16731000</v>
          </cell>
          <cell r="S848">
            <v>16731000</v>
          </cell>
        </row>
        <row r="849">
          <cell r="N849">
            <v>0</v>
          </cell>
          <cell r="O849">
            <v>0</v>
          </cell>
          <cell r="P849">
            <v>0</v>
          </cell>
          <cell r="Q849">
            <v>0</v>
          </cell>
          <cell r="R849">
            <v>0</v>
          </cell>
          <cell r="S849">
            <v>0</v>
          </cell>
        </row>
        <row r="850">
          <cell r="N850">
            <v>498545.64</v>
          </cell>
          <cell r="O850">
            <v>171300</v>
          </cell>
          <cell r="P850">
            <v>150000</v>
          </cell>
          <cell r="Q850">
            <v>171300</v>
          </cell>
          <cell r="R850">
            <v>171300</v>
          </cell>
          <cell r="S850">
            <v>171300</v>
          </cell>
        </row>
        <row r="851">
          <cell r="N851">
            <v>0</v>
          </cell>
          <cell r="O851">
            <v>0</v>
          </cell>
          <cell r="P851">
            <v>0</v>
          </cell>
          <cell r="Q851">
            <v>0</v>
          </cell>
          <cell r="R851">
            <v>0</v>
          </cell>
          <cell r="S851">
            <v>0</v>
          </cell>
        </row>
        <row r="852">
          <cell r="N852">
            <v>8140000</v>
          </cell>
          <cell r="O852">
            <v>7862000</v>
          </cell>
          <cell r="P852">
            <v>7862000</v>
          </cell>
          <cell r="Q852">
            <v>8302000</v>
          </cell>
          <cell r="R852">
            <v>8302000</v>
          </cell>
          <cell r="S852">
            <v>8302000</v>
          </cell>
        </row>
        <row r="853">
          <cell r="N853">
            <v>0</v>
          </cell>
          <cell r="O853">
            <v>0</v>
          </cell>
          <cell r="P853">
            <v>0</v>
          </cell>
          <cell r="Q853">
            <v>0</v>
          </cell>
          <cell r="R853">
            <v>0</v>
          </cell>
          <cell r="S853">
            <v>0</v>
          </cell>
        </row>
        <row r="854"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</row>
        <row r="855">
          <cell r="N855">
            <v>412960.49</v>
          </cell>
          <cell r="O855">
            <v>455200</v>
          </cell>
          <cell r="P855">
            <v>360000</v>
          </cell>
          <cell r="Q855">
            <v>360000</v>
          </cell>
          <cell r="R855">
            <v>360000</v>
          </cell>
          <cell r="S855">
            <v>455200</v>
          </cell>
        </row>
        <row r="856">
          <cell r="N856">
            <v>365000</v>
          </cell>
          <cell r="O856">
            <v>366000</v>
          </cell>
          <cell r="P856">
            <v>368000</v>
          </cell>
          <cell r="Q856">
            <v>368000</v>
          </cell>
          <cell r="R856">
            <v>368000</v>
          </cell>
          <cell r="S856">
            <v>368000</v>
          </cell>
        </row>
        <row r="857">
          <cell r="N857">
            <v>61000</v>
          </cell>
          <cell r="O857">
            <v>61000</v>
          </cell>
          <cell r="P857">
            <v>66000</v>
          </cell>
          <cell r="Q857">
            <v>66000</v>
          </cell>
          <cell r="R857">
            <v>66000</v>
          </cell>
          <cell r="S857">
            <v>66000</v>
          </cell>
        </row>
        <row r="858">
          <cell r="N858">
            <v>3943000</v>
          </cell>
          <cell r="O858">
            <v>3992000</v>
          </cell>
          <cell r="P858">
            <v>4071000</v>
          </cell>
          <cell r="Q858">
            <v>4071000</v>
          </cell>
          <cell r="R858">
            <v>4071000</v>
          </cell>
          <cell r="S858">
            <v>4071000</v>
          </cell>
        </row>
        <row r="859">
          <cell r="N859">
            <v>10000</v>
          </cell>
          <cell r="O859">
            <v>10000</v>
          </cell>
          <cell r="P859">
            <v>9000</v>
          </cell>
          <cell r="Q859">
            <v>9000</v>
          </cell>
          <cell r="R859">
            <v>9000</v>
          </cell>
          <cell r="S859">
            <v>9000</v>
          </cell>
        </row>
        <row r="860">
          <cell r="N860">
            <v>2172000</v>
          </cell>
          <cell r="O860">
            <v>2173000</v>
          </cell>
          <cell r="P860">
            <v>2550000</v>
          </cell>
          <cell r="Q860">
            <v>2550000</v>
          </cell>
          <cell r="R860">
            <v>2550000</v>
          </cell>
          <cell r="S860">
            <v>2550000</v>
          </cell>
        </row>
        <row r="861">
          <cell r="N861">
            <v>3018000</v>
          </cell>
          <cell r="O861">
            <v>3018000</v>
          </cell>
          <cell r="P861">
            <v>3468000</v>
          </cell>
          <cell r="Q861">
            <v>3468000</v>
          </cell>
          <cell r="R861">
            <v>3468000</v>
          </cell>
          <cell r="S861">
            <v>3468000</v>
          </cell>
        </row>
        <row r="862">
          <cell r="N862">
            <v>0</v>
          </cell>
          <cell r="O862">
            <v>0</v>
          </cell>
          <cell r="P862">
            <v>0</v>
          </cell>
          <cell r="Q862">
            <v>0</v>
          </cell>
          <cell r="R862">
            <v>0</v>
          </cell>
          <cell r="S862">
            <v>0</v>
          </cell>
        </row>
        <row r="863">
          <cell r="N863">
            <v>308000</v>
          </cell>
          <cell r="O863">
            <v>109000</v>
          </cell>
          <cell r="P863">
            <v>398000</v>
          </cell>
          <cell r="Q863">
            <v>398000</v>
          </cell>
          <cell r="R863">
            <v>398000</v>
          </cell>
          <cell r="S863">
            <v>398000</v>
          </cell>
        </row>
        <row r="864">
          <cell r="N864">
            <v>33508.43</v>
          </cell>
          <cell r="O864">
            <v>24000</v>
          </cell>
          <cell r="P864">
            <v>24000</v>
          </cell>
          <cell r="Q864">
            <v>24000</v>
          </cell>
          <cell r="R864">
            <v>24000</v>
          </cell>
          <cell r="S864">
            <v>24000</v>
          </cell>
        </row>
        <row r="865"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</row>
        <row r="866">
          <cell r="N866">
            <v>4211000</v>
          </cell>
          <cell r="O866">
            <v>4544000</v>
          </cell>
          <cell r="P866">
            <v>4544000</v>
          </cell>
          <cell r="Q866">
            <v>4812000</v>
          </cell>
          <cell r="R866">
            <v>4812000</v>
          </cell>
          <cell r="S866">
            <v>4812000</v>
          </cell>
        </row>
        <row r="867"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</row>
        <row r="868"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</row>
        <row r="869"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</row>
        <row r="870"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</row>
        <row r="871">
          <cell r="N871">
            <v>0</v>
          </cell>
          <cell r="O871">
            <v>0</v>
          </cell>
          <cell r="P871">
            <v>0</v>
          </cell>
          <cell r="Q871">
            <v>0</v>
          </cell>
          <cell r="R871">
            <v>0</v>
          </cell>
          <cell r="S871">
            <v>0</v>
          </cell>
        </row>
        <row r="872"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</row>
        <row r="873">
          <cell r="N873">
            <v>0</v>
          </cell>
          <cell r="O873">
            <v>0</v>
          </cell>
          <cell r="P873">
            <v>0</v>
          </cell>
          <cell r="Q873">
            <v>0</v>
          </cell>
          <cell r="R873">
            <v>0</v>
          </cell>
          <cell r="S873">
            <v>0</v>
          </cell>
        </row>
        <row r="874">
          <cell r="N874">
            <v>52500</v>
          </cell>
          <cell r="O874">
            <v>55000</v>
          </cell>
          <cell r="P874">
            <v>55000</v>
          </cell>
          <cell r="Q874">
            <v>55000</v>
          </cell>
          <cell r="R874">
            <v>55000</v>
          </cell>
          <cell r="S874">
            <v>55000</v>
          </cell>
        </row>
        <row r="875">
          <cell r="N875">
            <v>0</v>
          </cell>
          <cell r="O875">
            <v>0</v>
          </cell>
          <cell r="P875">
            <v>0</v>
          </cell>
          <cell r="Q875">
            <v>0</v>
          </cell>
          <cell r="R875">
            <v>0</v>
          </cell>
          <cell r="S875">
            <v>0</v>
          </cell>
        </row>
        <row r="876">
          <cell r="N876">
            <v>9375.4599999999991</v>
          </cell>
          <cell r="O876">
            <v>14100</v>
          </cell>
          <cell r="P876">
            <v>12000</v>
          </cell>
          <cell r="Q876">
            <v>12000</v>
          </cell>
          <cell r="R876">
            <v>12000</v>
          </cell>
          <cell r="S876">
            <v>12000</v>
          </cell>
        </row>
        <row r="877">
          <cell r="N877">
            <v>0</v>
          </cell>
          <cell r="O877">
            <v>0</v>
          </cell>
          <cell r="P877">
            <v>0</v>
          </cell>
          <cell r="Q877">
            <v>0</v>
          </cell>
          <cell r="R877">
            <v>0</v>
          </cell>
          <cell r="S877">
            <v>0</v>
          </cell>
        </row>
        <row r="878">
          <cell r="N878">
            <v>0</v>
          </cell>
          <cell r="O878">
            <v>0</v>
          </cell>
          <cell r="P878">
            <v>0</v>
          </cell>
          <cell r="Q878">
            <v>0</v>
          </cell>
          <cell r="R878">
            <v>0</v>
          </cell>
          <cell r="S878">
            <v>0</v>
          </cell>
        </row>
        <row r="879">
          <cell r="N879">
            <v>50</v>
          </cell>
          <cell r="O879">
            <v>0</v>
          </cell>
          <cell r="P879">
            <v>930</v>
          </cell>
          <cell r="Q879">
            <v>0</v>
          </cell>
          <cell r="R879">
            <v>0</v>
          </cell>
          <cell r="S879">
            <v>0</v>
          </cell>
        </row>
        <row r="880">
          <cell r="N880">
            <v>0</v>
          </cell>
          <cell r="O880">
            <v>0</v>
          </cell>
          <cell r="P880">
            <v>0</v>
          </cell>
          <cell r="Q880">
            <v>0</v>
          </cell>
          <cell r="R880">
            <v>0</v>
          </cell>
          <cell r="S880">
            <v>0</v>
          </cell>
        </row>
        <row r="881">
          <cell r="N881">
            <v>3150314.92</v>
          </cell>
          <cell r="O881">
            <v>2967400</v>
          </cell>
          <cell r="P881">
            <v>3000000</v>
          </cell>
          <cell r="Q881">
            <v>3000000</v>
          </cell>
          <cell r="R881">
            <v>3000000</v>
          </cell>
          <cell r="S881">
            <v>3000000</v>
          </cell>
        </row>
        <row r="882">
          <cell r="N882">
            <v>4535715.59</v>
          </cell>
          <cell r="O882">
            <v>4354600</v>
          </cell>
          <cell r="P882">
            <v>4500000</v>
          </cell>
          <cell r="Q882">
            <v>4500000</v>
          </cell>
          <cell r="R882">
            <v>4500000</v>
          </cell>
          <cell r="S882">
            <v>4500000</v>
          </cell>
        </row>
        <row r="883">
          <cell r="N883">
            <v>3609476.4</v>
          </cell>
          <cell r="O883">
            <v>4027000</v>
          </cell>
          <cell r="P883">
            <v>3600000</v>
          </cell>
          <cell r="Q883">
            <v>3600000</v>
          </cell>
          <cell r="R883">
            <v>3600000</v>
          </cell>
          <cell r="S883">
            <v>3600000</v>
          </cell>
        </row>
        <row r="884">
          <cell r="N884">
            <v>295401.24</v>
          </cell>
          <cell r="O884">
            <v>294000</v>
          </cell>
          <cell r="P884">
            <v>250000</v>
          </cell>
          <cell r="Q884">
            <v>250000</v>
          </cell>
          <cell r="R884">
            <v>250000</v>
          </cell>
          <cell r="S884">
            <v>250000</v>
          </cell>
        </row>
        <row r="885">
          <cell r="N885">
            <v>1583.34</v>
          </cell>
          <cell r="O885">
            <v>24000</v>
          </cell>
          <cell r="P885">
            <v>2000</v>
          </cell>
          <cell r="Q885">
            <v>2000</v>
          </cell>
          <cell r="R885">
            <v>2000</v>
          </cell>
          <cell r="S885">
            <v>2000</v>
          </cell>
        </row>
        <row r="886">
          <cell r="N886">
            <v>57165.27</v>
          </cell>
          <cell r="O886">
            <v>61000</v>
          </cell>
          <cell r="P886">
            <v>60000</v>
          </cell>
          <cell r="Q886">
            <v>60000</v>
          </cell>
          <cell r="R886">
            <v>60000</v>
          </cell>
          <cell r="S886">
            <v>60000</v>
          </cell>
        </row>
        <row r="887">
          <cell r="N887">
            <v>0</v>
          </cell>
          <cell r="O887">
            <v>0</v>
          </cell>
          <cell r="P887">
            <v>0</v>
          </cell>
          <cell r="Q887">
            <v>0</v>
          </cell>
          <cell r="R887">
            <v>0</v>
          </cell>
          <cell r="S887">
            <v>0</v>
          </cell>
        </row>
        <row r="888">
          <cell r="N888">
            <v>204163.09</v>
          </cell>
          <cell r="O888">
            <v>184700</v>
          </cell>
          <cell r="P888">
            <v>235000</v>
          </cell>
          <cell r="Q888">
            <v>235000</v>
          </cell>
          <cell r="R888">
            <v>235000</v>
          </cell>
          <cell r="S888">
            <v>235000</v>
          </cell>
        </row>
        <row r="889">
          <cell r="N889">
            <v>0</v>
          </cell>
          <cell r="O889">
            <v>0</v>
          </cell>
          <cell r="P889">
            <v>0</v>
          </cell>
          <cell r="Q889">
            <v>0</v>
          </cell>
          <cell r="R889">
            <v>0</v>
          </cell>
          <cell r="S889">
            <v>0</v>
          </cell>
        </row>
        <row r="890">
          <cell r="N890">
            <v>326392.67</v>
          </cell>
          <cell r="O890">
            <v>376500</v>
          </cell>
          <cell r="P890">
            <v>375000</v>
          </cell>
          <cell r="Q890">
            <v>375000</v>
          </cell>
          <cell r="R890">
            <v>375000</v>
          </cell>
          <cell r="S890">
            <v>375000</v>
          </cell>
        </row>
        <row r="891">
          <cell r="N891">
            <v>5835.67</v>
          </cell>
          <cell r="O891">
            <v>2600</v>
          </cell>
          <cell r="P891">
            <v>2600</v>
          </cell>
          <cell r="Q891">
            <v>2600</v>
          </cell>
          <cell r="R891">
            <v>2600</v>
          </cell>
          <cell r="S891">
            <v>2600</v>
          </cell>
        </row>
        <row r="892"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</row>
        <row r="893"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</row>
        <row r="894">
          <cell r="N894">
            <v>2249023</v>
          </cell>
          <cell r="O894">
            <v>2266700</v>
          </cell>
          <cell r="P894">
            <v>2400000</v>
          </cell>
          <cell r="Q894">
            <v>2400000</v>
          </cell>
          <cell r="R894">
            <v>2400000</v>
          </cell>
          <cell r="S894">
            <v>2400000</v>
          </cell>
        </row>
        <row r="895">
          <cell r="N895">
            <v>386457.31</v>
          </cell>
          <cell r="O895">
            <v>327300</v>
          </cell>
          <cell r="P895">
            <v>320000</v>
          </cell>
          <cell r="Q895">
            <v>320000</v>
          </cell>
          <cell r="R895">
            <v>320000</v>
          </cell>
          <cell r="S895">
            <v>320000</v>
          </cell>
        </row>
        <row r="896">
          <cell r="N896">
            <v>196781.73</v>
          </cell>
          <cell r="O896">
            <v>179300</v>
          </cell>
          <cell r="P896">
            <v>175000</v>
          </cell>
          <cell r="Q896">
            <v>175000</v>
          </cell>
          <cell r="R896">
            <v>175000</v>
          </cell>
          <cell r="S896">
            <v>175000</v>
          </cell>
        </row>
        <row r="897">
          <cell r="N897">
            <v>0</v>
          </cell>
          <cell r="O897">
            <v>0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</row>
        <row r="898">
          <cell r="N898">
            <v>60383.7</v>
          </cell>
          <cell r="O898">
            <v>45800</v>
          </cell>
          <cell r="P898">
            <v>52000</v>
          </cell>
          <cell r="Q898">
            <v>52000</v>
          </cell>
          <cell r="R898">
            <v>52000</v>
          </cell>
          <cell r="S898">
            <v>52000</v>
          </cell>
        </row>
        <row r="899">
          <cell r="N899">
            <v>302736.86</v>
          </cell>
          <cell r="O899">
            <v>285200</v>
          </cell>
          <cell r="P899">
            <v>360000</v>
          </cell>
          <cell r="Q899">
            <v>360000</v>
          </cell>
          <cell r="R899">
            <v>360000</v>
          </cell>
          <cell r="S899">
            <v>360000</v>
          </cell>
        </row>
        <row r="900">
          <cell r="N900">
            <v>0</v>
          </cell>
          <cell r="O900">
            <v>0</v>
          </cell>
          <cell r="P900">
            <v>0</v>
          </cell>
          <cell r="Q900">
            <v>0</v>
          </cell>
          <cell r="R900">
            <v>0</v>
          </cell>
          <cell r="S900">
            <v>0</v>
          </cell>
        </row>
        <row r="901">
          <cell r="N901">
            <v>85339.41</v>
          </cell>
          <cell r="O901">
            <v>92900</v>
          </cell>
          <cell r="P901">
            <v>12000</v>
          </cell>
          <cell r="Q901">
            <v>12000</v>
          </cell>
          <cell r="R901">
            <v>12000</v>
          </cell>
          <cell r="S901">
            <v>12000</v>
          </cell>
        </row>
        <row r="902">
          <cell r="N902">
            <v>0</v>
          </cell>
          <cell r="O902">
            <v>0</v>
          </cell>
          <cell r="P902">
            <v>0</v>
          </cell>
          <cell r="Q902">
            <v>0</v>
          </cell>
          <cell r="R902">
            <v>0</v>
          </cell>
          <cell r="S902">
            <v>0</v>
          </cell>
        </row>
        <row r="903">
          <cell r="N903">
            <v>5853.93</v>
          </cell>
          <cell r="O903">
            <v>5600</v>
          </cell>
          <cell r="P903">
            <v>10000</v>
          </cell>
          <cell r="Q903">
            <v>10000</v>
          </cell>
          <cell r="R903">
            <v>10000</v>
          </cell>
          <cell r="S903">
            <v>10000</v>
          </cell>
        </row>
        <row r="904">
          <cell r="N904">
            <v>0</v>
          </cell>
          <cell r="O904">
            <v>0</v>
          </cell>
          <cell r="P904">
            <v>0</v>
          </cell>
          <cell r="Q904">
            <v>0</v>
          </cell>
          <cell r="R904">
            <v>0</v>
          </cell>
          <cell r="S904">
            <v>0</v>
          </cell>
        </row>
        <row r="905">
          <cell r="N905">
            <v>0</v>
          </cell>
          <cell r="O905">
            <v>0</v>
          </cell>
          <cell r="P905">
            <v>0</v>
          </cell>
          <cell r="Q905">
            <v>0</v>
          </cell>
          <cell r="R905">
            <v>0</v>
          </cell>
          <cell r="S905">
            <v>0</v>
          </cell>
        </row>
        <row r="906">
          <cell r="N906">
            <v>16919281.75</v>
          </cell>
          <cell r="O906">
            <v>17115000</v>
          </cell>
          <cell r="P906">
            <v>17115000</v>
          </cell>
          <cell r="Q906">
            <v>18500000</v>
          </cell>
          <cell r="R906">
            <v>18500000</v>
          </cell>
          <cell r="S906">
            <v>19000000</v>
          </cell>
        </row>
        <row r="907">
          <cell r="N907">
            <v>1884651.78</v>
          </cell>
          <cell r="O907">
            <v>1871000</v>
          </cell>
          <cell r="P907">
            <v>1750000</v>
          </cell>
          <cell r="Q907">
            <v>2000000</v>
          </cell>
          <cell r="R907">
            <v>2000000</v>
          </cell>
          <cell r="S907">
            <v>2000000</v>
          </cell>
        </row>
        <row r="908">
          <cell r="N908">
            <v>257316.59</v>
          </cell>
          <cell r="O908">
            <v>284000</v>
          </cell>
          <cell r="P908">
            <v>270000</v>
          </cell>
          <cell r="Q908">
            <v>180000</v>
          </cell>
          <cell r="R908">
            <v>180000</v>
          </cell>
          <cell r="S908">
            <v>180000</v>
          </cell>
        </row>
        <row r="909">
          <cell r="N909">
            <v>0</v>
          </cell>
          <cell r="O909">
            <v>0</v>
          </cell>
          <cell r="P909">
            <v>0</v>
          </cell>
          <cell r="Q909">
            <v>0</v>
          </cell>
          <cell r="R909">
            <v>0</v>
          </cell>
          <cell r="S909">
            <v>0</v>
          </cell>
        </row>
        <row r="910">
          <cell r="N910">
            <v>0</v>
          </cell>
          <cell r="O910">
            <v>0</v>
          </cell>
          <cell r="P910">
            <v>0</v>
          </cell>
          <cell r="Q910">
            <v>0</v>
          </cell>
          <cell r="R910">
            <v>0</v>
          </cell>
          <cell r="S910">
            <v>0</v>
          </cell>
        </row>
        <row r="911">
          <cell r="N911">
            <v>2213856.09</v>
          </cell>
          <cell r="O911">
            <v>2188800</v>
          </cell>
          <cell r="P911">
            <v>1900000</v>
          </cell>
          <cell r="Q911">
            <v>1900000</v>
          </cell>
          <cell r="R911">
            <v>1900000</v>
          </cell>
          <cell r="S911">
            <v>1900000</v>
          </cell>
        </row>
        <row r="912"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</row>
        <row r="913">
          <cell r="N913">
            <v>25034.34</v>
          </cell>
          <cell r="O913">
            <v>25000</v>
          </cell>
          <cell r="P913">
            <v>14000</v>
          </cell>
          <cell r="Q913">
            <v>14000</v>
          </cell>
          <cell r="R913">
            <v>14000</v>
          </cell>
          <cell r="S913">
            <v>14000</v>
          </cell>
        </row>
        <row r="914">
          <cell r="N914">
            <v>19034.330000000002</v>
          </cell>
          <cell r="O914">
            <v>20000</v>
          </cell>
          <cell r="P914">
            <v>1000</v>
          </cell>
          <cell r="Q914">
            <v>1000</v>
          </cell>
          <cell r="R914">
            <v>1000</v>
          </cell>
          <cell r="S914">
            <v>1000</v>
          </cell>
        </row>
        <row r="915">
          <cell r="N915">
            <v>243809.35</v>
          </cell>
          <cell r="O915">
            <v>251000</v>
          </cell>
          <cell r="P915">
            <v>260000</v>
          </cell>
          <cell r="Q915">
            <v>260000</v>
          </cell>
          <cell r="R915">
            <v>260000</v>
          </cell>
          <cell r="S915">
            <v>260000</v>
          </cell>
        </row>
        <row r="916">
          <cell r="N916">
            <v>103698.74</v>
          </cell>
          <cell r="O916">
            <v>11000</v>
          </cell>
          <cell r="P916">
            <v>50000</v>
          </cell>
          <cell r="Q916">
            <v>50000</v>
          </cell>
          <cell r="R916">
            <v>50000</v>
          </cell>
          <cell r="S916">
            <v>50000</v>
          </cell>
        </row>
        <row r="917">
          <cell r="N917">
            <v>1101826.8899999999</v>
          </cell>
          <cell r="O917">
            <v>1060000</v>
          </cell>
          <cell r="P917">
            <v>1068000</v>
          </cell>
          <cell r="Q917">
            <v>1068000</v>
          </cell>
          <cell r="R917">
            <v>1068000</v>
          </cell>
          <cell r="S917">
            <v>1068000</v>
          </cell>
        </row>
        <row r="918">
          <cell r="N918">
            <v>0</v>
          </cell>
          <cell r="O918">
            <v>0</v>
          </cell>
          <cell r="P918">
            <v>0</v>
          </cell>
          <cell r="Q918">
            <v>0</v>
          </cell>
          <cell r="R918">
            <v>0</v>
          </cell>
          <cell r="S918">
            <v>0</v>
          </cell>
        </row>
        <row r="919">
          <cell r="N919">
            <v>1120974.97</v>
          </cell>
          <cell r="O919">
            <v>1155900</v>
          </cell>
          <cell r="P919">
            <v>1000000</v>
          </cell>
          <cell r="Q919">
            <v>1000000</v>
          </cell>
          <cell r="R919">
            <v>1000000</v>
          </cell>
          <cell r="S919">
            <v>1000000</v>
          </cell>
        </row>
        <row r="920">
          <cell r="N920">
            <v>3614438.13</v>
          </cell>
          <cell r="O920">
            <v>3010000</v>
          </cell>
          <cell r="P920">
            <v>3500000</v>
          </cell>
          <cell r="Q920">
            <v>3500000</v>
          </cell>
          <cell r="R920">
            <v>3500000</v>
          </cell>
          <cell r="S920">
            <v>3500000</v>
          </cell>
        </row>
        <row r="921">
          <cell r="N921">
            <v>1213056.5900000001</v>
          </cell>
          <cell r="O921">
            <v>1338000</v>
          </cell>
          <cell r="P921">
            <v>1320000</v>
          </cell>
          <cell r="Q921">
            <v>1320000</v>
          </cell>
          <cell r="R921">
            <v>1320000</v>
          </cell>
          <cell r="S921">
            <v>1320000</v>
          </cell>
        </row>
        <row r="922">
          <cell r="N922">
            <v>81089.759999999995</v>
          </cell>
          <cell r="O922">
            <v>79100</v>
          </cell>
          <cell r="P922">
            <v>75000</v>
          </cell>
          <cell r="Q922">
            <v>75000</v>
          </cell>
          <cell r="R922">
            <v>75000</v>
          </cell>
          <cell r="S922">
            <v>75000</v>
          </cell>
        </row>
        <row r="923">
          <cell r="N923">
            <v>241911.66</v>
          </cell>
          <cell r="O923">
            <v>270000</v>
          </cell>
          <cell r="P923">
            <v>280000</v>
          </cell>
          <cell r="Q923">
            <v>280000</v>
          </cell>
          <cell r="R923">
            <v>280000</v>
          </cell>
          <cell r="S923">
            <v>280000</v>
          </cell>
        </row>
        <row r="924">
          <cell r="N924">
            <v>0</v>
          </cell>
          <cell r="O924">
            <v>0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</row>
        <row r="925">
          <cell r="N925">
            <v>5458932.9800000004</v>
          </cell>
          <cell r="O925">
            <v>4675000</v>
          </cell>
          <cell r="P925">
            <v>4200000</v>
          </cell>
          <cell r="Q925">
            <v>4200000</v>
          </cell>
          <cell r="R925">
            <v>4200000</v>
          </cell>
          <cell r="S925">
            <v>4200000</v>
          </cell>
        </row>
        <row r="926">
          <cell r="N926">
            <v>0</v>
          </cell>
          <cell r="O926">
            <v>0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</row>
        <row r="927">
          <cell r="N927">
            <v>2400000</v>
          </cell>
          <cell r="O927">
            <v>1300000</v>
          </cell>
          <cell r="P927">
            <v>3080145.97</v>
          </cell>
          <cell r="Q927">
            <v>3080000</v>
          </cell>
          <cell r="R927">
            <v>3080000</v>
          </cell>
          <cell r="S927">
            <v>3080000</v>
          </cell>
        </row>
        <row r="928">
          <cell r="N928">
            <v>0</v>
          </cell>
          <cell r="O928">
            <v>0</v>
          </cell>
          <cell r="P928">
            <v>0</v>
          </cell>
          <cell r="Q928">
            <v>0</v>
          </cell>
          <cell r="R928">
            <v>0</v>
          </cell>
          <cell r="S928">
            <v>0</v>
          </cell>
        </row>
        <row r="929"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</row>
        <row r="930">
          <cell r="N930">
            <v>0</v>
          </cell>
          <cell r="O930">
            <v>918000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</row>
        <row r="931">
          <cell r="N931">
            <v>0</v>
          </cell>
          <cell r="O931">
            <v>0</v>
          </cell>
          <cell r="P931">
            <v>0</v>
          </cell>
          <cell r="Q931">
            <v>0</v>
          </cell>
          <cell r="R931">
            <v>0</v>
          </cell>
          <cell r="S931">
            <v>0</v>
          </cell>
        </row>
        <row r="932">
          <cell r="N932">
            <v>0</v>
          </cell>
          <cell r="O932">
            <v>0</v>
          </cell>
          <cell r="P932">
            <v>0</v>
          </cell>
          <cell r="Q932">
            <v>0</v>
          </cell>
          <cell r="R932">
            <v>0</v>
          </cell>
          <cell r="S932">
            <v>0</v>
          </cell>
        </row>
        <row r="933">
          <cell r="N933">
            <v>0</v>
          </cell>
          <cell r="O933">
            <v>0</v>
          </cell>
          <cell r="P933">
            <v>0</v>
          </cell>
          <cell r="Q933">
            <v>0</v>
          </cell>
          <cell r="R933">
            <v>0</v>
          </cell>
          <cell r="S933">
            <v>0</v>
          </cell>
        </row>
        <row r="934">
          <cell r="N934">
            <v>0</v>
          </cell>
          <cell r="O934">
            <v>0</v>
          </cell>
          <cell r="P934">
            <v>0</v>
          </cell>
          <cell r="Q934">
            <v>0</v>
          </cell>
          <cell r="R934">
            <v>0</v>
          </cell>
          <cell r="S934">
            <v>0</v>
          </cell>
        </row>
        <row r="935">
          <cell r="N935">
            <v>46221.81</v>
          </cell>
          <cell r="O935">
            <v>7000</v>
          </cell>
          <cell r="P935">
            <v>0</v>
          </cell>
          <cell r="Q935">
            <v>0</v>
          </cell>
          <cell r="R935">
            <v>0</v>
          </cell>
          <cell r="S935">
            <v>0</v>
          </cell>
        </row>
        <row r="936">
          <cell r="N936">
            <v>0</v>
          </cell>
          <cell r="O936">
            <v>0</v>
          </cell>
          <cell r="P936">
            <v>0</v>
          </cell>
          <cell r="Q936">
            <v>0</v>
          </cell>
          <cell r="R936">
            <v>0</v>
          </cell>
          <cell r="S936">
            <v>0</v>
          </cell>
        </row>
        <row r="937">
          <cell r="N937">
            <v>281429.32</v>
          </cell>
          <cell r="O937">
            <v>270000</v>
          </cell>
          <cell r="P937">
            <v>275000</v>
          </cell>
          <cell r="Q937">
            <v>275000</v>
          </cell>
          <cell r="R937">
            <v>275000</v>
          </cell>
          <cell r="S937">
            <v>275000</v>
          </cell>
        </row>
        <row r="938">
          <cell r="N938">
            <v>0</v>
          </cell>
          <cell r="O938">
            <v>0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</row>
        <row r="939">
          <cell r="N939">
            <v>1691244.93</v>
          </cell>
          <cell r="O939">
            <v>1588000</v>
          </cell>
          <cell r="P939">
            <v>2000000</v>
          </cell>
          <cell r="Q939">
            <v>2000000</v>
          </cell>
          <cell r="R939">
            <v>2000000</v>
          </cell>
          <cell r="S939">
            <v>2000000</v>
          </cell>
        </row>
        <row r="940">
          <cell r="N940">
            <v>0</v>
          </cell>
          <cell r="O940">
            <v>0</v>
          </cell>
          <cell r="P940">
            <v>0</v>
          </cell>
          <cell r="Q940">
            <v>0</v>
          </cell>
          <cell r="R940">
            <v>0</v>
          </cell>
          <cell r="S940">
            <v>0</v>
          </cell>
        </row>
        <row r="941">
          <cell r="N941">
            <v>114335.19</v>
          </cell>
          <cell r="O941">
            <v>90000</v>
          </cell>
          <cell r="P941">
            <v>60000</v>
          </cell>
          <cell r="Q941">
            <v>60000</v>
          </cell>
          <cell r="R941">
            <v>60000</v>
          </cell>
          <cell r="S941">
            <v>60000</v>
          </cell>
        </row>
        <row r="942">
          <cell r="N942">
            <v>0</v>
          </cell>
          <cell r="O942">
            <v>0</v>
          </cell>
          <cell r="P942">
            <v>0</v>
          </cell>
          <cell r="Q942">
            <v>0</v>
          </cell>
          <cell r="R942">
            <v>0</v>
          </cell>
          <cell r="S942">
            <v>0</v>
          </cell>
        </row>
        <row r="943">
          <cell r="N943">
            <v>114967.28</v>
          </cell>
          <cell r="O943">
            <v>102700</v>
          </cell>
          <cell r="P943">
            <v>160000</v>
          </cell>
          <cell r="Q943">
            <v>160000</v>
          </cell>
          <cell r="R943">
            <v>160000</v>
          </cell>
          <cell r="S943">
            <v>160000</v>
          </cell>
        </row>
        <row r="944">
          <cell r="N944">
            <v>0</v>
          </cell>
          <cell r="O944">
            <v>0</v>
          </cell>
          <cell r="P944">
            <v>0</v>
          </cell>
          <cell r="Q944">
            <v>0</v>
          </cell>
          <cell r="R944">
            <v>0</v>
          </cell>
          <cell r="S944">
            <v>0</v>
          </cell>
        </row>
        <row r="945">
          <cell r="N945">
            <v>0</v>
          </cell>
          <cell r="O945">
            <v>0</v>
          </cell>
          <cell r="P945">
            <v>0</v>
          </cell>
          <cell r="Q945">
            <v>0</v>
          </cell>
          <cell r="R945">
            <v>0</v>
          </cell>
          <cell r="S945">
            <v>0</v>
          </cell>
        </row>
        <row r="946">
          <cell r="N946">
            <v>24207.17</v>
          </cell>
          <cell r="O946">
            <v>14200</v>
          </cell>
          <cell r="P946">
            <v>22000</v>
          </cell>
          <cell r="Q946">
            <v>22000</v>
          </cell>
          <cell r="R946">
            <v>22000</v>
          </cell>
          <cell r="S946">
            <v>22000</v>
          </cell>
        </row>
        <row r="947">
          <cell r="N947">
            <v>0</v>
          </cell>
          <cell r="O947">
            <v>0</v>
          </cell>
          <cell r="P947">
            <v>0</v>
          </cell>
          <cell r="Q947">
            <v>0</v>
          </cell>
          <cell r="R947">
            <v>0</v>
          </cell>
          <cell r="S947">
            <v>0</v>
          </cell>
        </row>
        <row r="948">
          <cell r="N948">
            <v>0</v>
          </cell>
          <cell r="O948">
            <v>0</v>
          </cell>
          <cell r="P948">
            <v>0</v>
          </cell>
          <cell r="Q948">
            <v>0</v>
          </cell>
          <cell r="R948">
            <v>0</v>
          </cell>
          <cell r="S948">
            <v>0</v>
          </cell>
        </row>
        <row r="949">
          <cell r="N949">
            <v>0</v>
          </cell>
          <cell r="O949">
            <v>0</v>
          </cell>
          <cell r="P949">
            <v>0</v>
          </cell>
          <cell r="Q949">
            <v>0</v>
          </cell>
          <cell r="R949">
            <v>0</v>
          </cell>
          <cell r="S949">
            <v>0</v>
          </cell>
        </row>
        <row r="950">
          <cell r="N950">
            <v>163200.84</v>
          </cell>
          <cell r="O950">
            <v>165000</v>
          </cell>
          <cell r="P950">
            <v>165000</v>
          </cell>
          <cell r="Q950">
            <v>165000</v>
          </cell>
          <cell r="R950">
            <v>165000</v>
          </cell>
          <cell r="S950">
            <v>165000</v>
          </cell>
        </row>
        <row r="951">
          <cell r="N951">
            <v>1009140.3</v>
          </cell>
          <cell r="O951">
            <v>1052000</v>
          </cell>
          <cell r="P951">
            <v>1057000</v>
          </cell>
          <cell r="Q951">
            <v>1057000</v>
          </cell>
          <cell r="R951">
            <v>1057000</v>
          </cell>
          <cell r="S951">
            <v>1057000</v>
          </cell>
        </row>
        <row r="952">
          <cell r="N952">
            <v>0</v>
          </cell>
          <cell r="O952">
            <v>0</v>
          </cell>
          <cell r="P952">
            <v>0</v>
          </cell>
          <cell r="Q952">
            <v>0</v>
          </cell>
          <cell r="R952">
            <v>0</v>
          </cell>
          <cell r="S952">
            <v>0</v>
          </cell>
        </row>
        <row r="953">
          <cell r="N953">
            <v>252420.96</v>
          </cell>
          <cell r="O953">
            <v>258000</v>
          </cell>
          <cell r="P953">
            <v>250000</v>
          </cell>
          <cell r="Q953">
            <v>250000</v>
          </cell>
          <cell r="R953">
            <v>250000</v>
          </cell>
          <cell r="S953">
            <v>250000</v>
          </cell>
        </row>
        <row r="954">
          <cell r="N954">
            <v>0</v>
          </cell>
          <cell r="O954">
            <v>0</v>
          </cell>
          <cell r="P954">
            <v>0</v>
          </cell>
          <cell r="Q954">
            <v>0</v>
          </cell>
          <cell r="R954">
            <v>0</v>
          </cell>
          <cell r="S954">
            <v>0</v>
          </cell>
        </row>
        <row r="955">
          <cell r="N955">
            <v>3094967.97</v>
          </cell>
          <cell r="O955">
            <v>2334000</v>
          </cell>
          <cell r="P955">
            <v>2250000</v>
          </cell>
          <cell r="Q955">
            <v>2250000</v>
          </cell>
          <cell r="R955">
            <v>2250000</v>
          </cell>
          <cell r="S955">
            <v>2250000</v>
          </cell>
        </row>
        <row r="956">
          <cell r="N956">
            <v>0</v>
          </cell>
          <cell r="O956">
            <v>0</v>
          </cell>
          <cell r="P956">
            <v>0</v>
          </cell>
          <cell r="Q956">
            <v>0</v>
          </cell>
          <cell r="R956">
            <v>0</v>
          </cell>
          <cell r="S956">
            <v>0</v>
          </cell>
        </row>
        <row r="957">
          <cell r="N957">
            <v>0</v>
          </cell>
          <cell r="O957">
            <v>0</v>
          </cell>
          <cell r="P957">
            <v>0</v>
          </cell>
          <cell r="Q957">
            <v>0</v>
          </cell>
          <cell r="R957">
            <v>0</v>
          </cell>
          <cell r="S957">
            <v>0</v>
          </cell>
        </row>
        <row r="958">
          <cell r="N958">
            <v>56.05</v>
          </cell>
          <cell r="O958">
            <v>0</v>
          </cell>
          <cell r="P958">
            <v>0</v>
          </cell>
          <cell r="Q958">
            <v>0</v>
          </cell>
          <cell r="R958">
            <v>0</v>
          </cell>
          <cell r="S958">
            <v>0</v>
          </cell>
        </row>
        <row r="959">
          <cell r="N959">
            <v>0</v>
          </cell>
          <cell r="O959">
            <v>0</v>
          </cell>
          <cell r="P959">
            <v>0</v>
          </cell>
          <cell r="Q959">
            <v>0</v>
          </cell>
          <cell r="R959">
            <v>0</v>
          </cell>
          <cell r="S959">
            <v>0</v>
          </cell>
        </row>
        <row r="960">
          <cell r="N960">
            <v>0</v>
          </cell>
          <cell r="O960">
            <v>0</v>
          </cell>
          <cell r="P960">
            <v>0</v>
          </cell>
          <cell r="Q960">
            <v>0</v>
          </cell>
          <cell r="R960">
            <v>0</v>
          </cell>
          <cell r="S960">
            <v>0</v>
          </cell>
        </row>
        <row r="961">
          <cell r="N961">
            <v>0</v>
          </cell>
          <cell r="O961">
            <v>0</v>
          </cell>
          <cell r="P961">
            <v>0</v>
          </cell>
          <cell r="Q961">
            <v>0</v>
          </cell>
          <cell r="R961">
            <v>0</v>
          </cell>
          <cell r="S961">
            <v>0</v>
          </cell>
        </row>
        <row r="962"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</row>
        <row r="963">
          <cell r="N963">
            <v>7203.52</v>
          </cell>
          <cell r="O963">
            <v>7200</v>
          </cell>
          <cell r="P963">
            <v>7200</v>
          </cell>
          <cell r="Q963">
            <v>7200</v>
          </cell>
          <cell r="R963">
            <v>7200</v>
          </cell>
          <cell r="S963">
            <v>7200</v>
          </cell>
        </row>
        <row r="964">
          <cell r="N964">
            <v>0</v>
          </cell>
          <cell r="O964">
            <v>0</v>
          </cell>
          <cell r="P964">
            <v>0</v>
          </cell>
          <cell r="Q964">
            <v>0</v>
          </cell>
          <cell r="R964">
            <v>0</v>
          </cell>
          <cell r="S964">
            <v>0</v>
          </cell>
        </row>
        <row r="965">
          <cell r="N965">
            <v>0</v>
          </cell>
          <cell r="O965">
            <v>0</v>
          </cell>
          <cell r="P965">
            <v>0</v>
          </cell>
          <cell r="Q965">
            <v>0</v>
          </cell>
          <cell r="R965">
            <v>0</v>
          </cell>
          <cell r="S965">
            <v>0</v>
          </cell>
        </row>
        <row r="966">
          <cell r="N966">
            <v>0</v>
          </cell>
          <cell r="O966">
            <v>0</v>
          </cell>
          <cell r="P966">
            <v>0</v>
          </cell>
          <cell r="Q966">
            <v>0</v>
          </cell>
          <cell r="R966">
            <v>0</v>
          </cell>
          <cell r="S966">
            <v>0</v>
          </cell>
        </row>
        <row r="967"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</row>
        <row r="968">
          <cell r="N968">
            <v>9854724.0999999996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</row>
        <row r="969">
          <cell r="N969">
            <v>32889.31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</row>
        <row r="970">
          <cell r="N970">
            <v>138.47</v>
          </cell>
          <cell r="O970">
            <v>0</v>
          </cell>
          <cell r="P970">
            <v>0</v>
          </cell>
          <cell r="Q970">
            <v>0</v>
          </cell>
          <cell r="R970">
            <v>0</v>
          </cell>
          <cell r="S970">
            <v>0</v>
          </cell>
        </row>
        <row r="971">
          <cell r="N971">
            <v>12.8</v>
          </cell>
          <cell r="O971">
            <v>0</v>
          </cell>
          <cell r="P971">
            <v>0</v>
          </cell>
          <cell r="Q971">
            <v>0</v>
          </cell>
          <cell r="R971">
            <v>0</v>
          </cell>
          <cell r="S971">
            <v>0</v>
          </cell>
        </row>
        <row r="972">
          <cell r="N972">
            <v>1525663.03</v>
          </cell>
          <cell r="O972">
            <v>0</v>
          </cell>
          <cell r="P972">
            <v>0</v>
          </cell>
          <cell r="Q972">
            <v>0</v>
          </cell>
          <cell r="R972">
            <v>0</v>
          </cell>
          <cell r="S972">
            <v>0</v>
          </cell>
        </row>
        <row r="973">
          <cell r="N973">
            <v>895186.98</v>
          </cell>
          <cell r="O973">
            <v>0</v>
          </cell>
          <cell r="P973">
            <v>0</v>
          </cell>
          <cell r="Q973">
            <v>0</v>
          </cell>
          <cell r="R973">
            <v>0</v>
          </cell>
          <cell r="S973">
            <v>0</v>
          </cell>
        </row>
        <row r="974">
          <cell r="N974">
            <v>243.51</v>
          </cell>
          <cell r="O974">
            <v>0</v>
          </cell>
          <cell r="P974">
            <v>0</v>
          </cell>
          <cell r="Q974">
            <v>0</v>
          </cell>
          <cell r="R974">
            <v>0</v>
          </cell>
          <cell r="S974">
            <v>0</v>
          </cell>
        </row>
        <row r="975">
          <cell r="N975">
            <v>12629.8</v>
          </cell>
          <cell r="O975">
            <v>0</v>
          </cell>
          <cell r="P975">
            <v>0</v>
          </cell>
          <cell r="Q975">
            <v>0</v>
          </cell>
          <cell r="R975">
            <v>0</v>
          </cell>
          <cell r="S975">
            <v>0</v>
          </cell>
        </row>
        <row r="976">
          <cell r="N976">
            <v>0</v>
          </cell>
          <cell r="O976">
            <v>0</v>
          </cell>
          <cell r="P976">
            <v>0</v>
          </cell>
          <cell r="Q976">
            <v>0</v>
          </cell>
          <cell r="R976">
            <v>0</v>
          </cell>
          <cell r="S976">
            <v>0</v>
          </cell>
        </row>
        <row r="977">
          <cell r="N977">
            <v>0</v>
          </cell>
          <cell r="O977">
            <v>0</v>
          </cell>
          <cell r="P977">
            <v>0</v>
          </cell>
          <cell r="Q977">
            <v>0</v>
          </cell>
          <cell r="R977">
            <v>0</v>
          </cell>
          <cell r="S977">
            <v>0</v>
          </cell>
        </row>
        <row r="978">
          <cell r="N978">
            <v>97355.76</v>
          </cell>
          <cell r="O978">
            <v>0</v>
          </cell>
          <cell r="P978">
            <v>0</v>
          </cell>
          <cell r="Q978">
            <v>0</v>
          </cell>
          <cell r="R978">
            <v>0</v>
          </cell>
          <cell r="S978">
            <v>0</v>
          </cell>
        </row>
        <row r="979">
          <cell r="N979">
            <v>0</v>
          </cell>
          <cell r="O979">
            <v>0</v>
          </cell>
          <cell r="P979">
            <v>0</v>
          </cell>
          <cell r="Q979">
            <v>0</v>
          </cell>
          <cell r="R979">
            <v>0</v>
          </cell>
          <cell r="S979">
            <v>0</v>
          </cell>
        </row>
        <row r="980">
          <cell r="N980">
            <v>0</v>
          </cell>
          <cell r="O980">
            <v>0</v>
          </cell>
          <cell r="P980">
            <v>0</v>
          </cell>
          <cell r="Q980">
            <v>0</v>
          </cell>
          <cell r="R980">
            <v>0</v>
          </cell>
          <cell r="S980">
            <v>0</v>
          </cell>
        </row>
        <row r="981">
          <cell r="N981">
            <v>226744.3</v>
          </cell>
          <cell r="O981">
            <v>0</v>
          </cell>
          <cell r="P981">
            <v>0</v>
          </cell>
          <cell r="Q981">
            <v>0</v>
          </cell>
          <cell r="R981">
            <v>0</v>
          </cell>
          <cell r="S981">
            <v>0</v>
          </cell>
        </row>
        <row r="982">
          <cell r="N982">
            <v>499205.56</v>
          </cell>
          <cell r="O982">
            <v>0</v>
          </cell>
          <cell r="P982">
            <v>0</v>
          </cell>
          <cell r="Q982">
            <v>0</v>
          </cell>
          <cell r="R982">
            <v>0</v>
          </cell>
          <cell r="S982">
            <v>0</v>
          </cell>
        </row>
        <row r="983">
          <cell r="N983">
            <v>1641635.32</v>
          </cell>
          <cell r="O983">
            <v>0</v>
          </cell>
          <cell r="P983">
            <v>0</v>
          </cell>
          <cell r="Q983">
            <v>0</v>
          </cell>
          <cell r="R983">
            <v>0</v>
          </cell>
          <cell r="S983">
            <v>0</v>
          </cell>
        </row>
        <row r="984">
          <cell r="N984">
            <v>0</v>
          </cell>
          <cell r="O984">
            <v>0</v>
          </cell>
          <cell r="P984">
            <v>0</v>
          </cell>
          <cell r="Q984">
            <v>0</v>
          </cell>
          <cell r="R984">
            <v>0</v>
          </cell>
          <cell r="S984">
            <v>0</v>
          </cell>
        </row>
        <row r="985">
          <cell r="N985">
            <v>0</v>
          </cell>
          <cell r="O985">
            <v>0</v>
          </cell>
          <cell r="P985">
            <v>0</v>
          </cell>
          <cell r="Q985">
            <v>0</v>
          </cell>
          <cell r="R985">
            <v>0</v>
          </cell>
          <cell r="S985">
            <v>0</v>
          </cell>
        </row>
        <row r="986">
          <cell r="N986">
            <v>0</v>
          </cell>
          <cell r="O986">
            <v>0</v>
          </cell>
          <cell r="P986">
            <v>0</v>
          </cell>
          <cell r="Q986">
            <v>0</v>
          </cell>
          <cell r="R986">
            <v>0</v>
          </cell>
          <cell r="S986">
            <v>0</v>
          </cell>
        </row>
        <row r="987">
          <cell r="N987">
            <v>0</v>
          </cell>
          <cell r="O987">
            <v>0</v>
          </cell>
          <cell r="P987">
            <v>0</v>
          </cell>
          <cell r="Q987">
            <v>0</v>
          </cell>
          <cell r="R987">
            <v>0</v>
          </cell>
          <cell r="S987">
            <v>0</v>
          </cell>
        </row>
        <row r="988">
          <cell r="N988">
            <v>0</v>
          </cell>
          <cell r="O988">
            <v>0</v>
          </cell>
          <cell r="P988">
            <v>0</v>
          </cell>
          <cell r="Q988">
            <v>0</v>
          </cell>
          <cell r="R988">
            <v>0</v>
          </cell>
          <cell r="S988">
            <v>0</v>
          </cell>
        </row>
        <row r="989">
          <cell r="N989">
            <v>0</v>
          </cell>
          <cell r="O989">
            <v>0</v>
          </cell>
          <cell r="P989">
            <v>0</v>
          </cell>
          <cell r="Q989">
            <v>0</v>
          </cell>
          <cell r="R989">
            <v>0</v>
          </cell>
          <cell r="S989">
            <v>0</v>
          </cell>
        </row>
        <row r="990">
          <cell r="N990">
            <v>0</v>
          </cell>
          <cell r="O990">
            <v>0</v>
          </cell>
          <cell r="P990">
            <v>0</v>
          </cell>
          <cell r="Q990">
            <v>0</v>
          </cell>
          <cell r="R990">
            <v>0</v>
          </cell>
          <cell r="S990">
            <v>0</v>
          </cell>
        </row>
        <row r="991">
          <cell r="N991">
            <v>0</v>
          </cell>
          <cell r="O991">
            <v>0</v>
          </cell>
          <cell r="P991">
            <v>0</v>
          </cell>
          <cell r="Q991">
            <v>0</v>
          </cell>
          <cell r="R991">
            <v>0</v>
          </cell>
          <cell r="S991">
            <v>0</v>
          </cell>
        </row>
        <row r="992">
          <cell r="N992">
            <v>21163.47</v>
          </cell>
          <cell r="O992">
            <v>0</v>
          </cell>
          <cell r="P992">
            <v>0</v>
          </cell>
          <cell r="Q992">
            <v>0</v>
          </cell>
          <cell r="R992">
            <v>0</v>
          </cell>
          <cell r="S992">
            <v>0</v>
          </cell>
        </row>
        <row r="993">
          <cell r="N993">
            <v>0</v>
          </cell>
          <cell r="O993">
            <v>0</v>
          </cell>
          <cell r="P993">
            <v>0</v>
          </cell>
          <cell r="Q993">
            <v>0</v>
          </cell>
          <cell r="R993">
            <v>0</v>
          </cell>
          <cell r="S993">
            <v>0</v>
          </cell>
        </row>
        <row r="994">
          <cell r="N994">
            <v>0</v>
          </cell>
          <cell r="O994">
            <v>0</v>
          </cell>
          <cell r="P994">
            <v>0</v>
          </cell>
          <cell r="Q994">
            <v>0</v>
          </cell>
          <cell r="R994">
            <v>0</v>
          </cell>
          <cell r="S994">
            <v>0</v>
          </cell>
        </row>
        <row r="995">
          <cell r="N995">
            <v>0</v>
          </cell>
          <cell r="O995">
            <v>0</v>
          </cell>
          <cell r="P995">
            <v>0</v>
          </cell>
          <cell r="Q995">
            <v>0</v>
          </cell>
          <cell r="R995">
            <v>0</v>
          </cell>
          <cell r="S995">
            <v>0</v>
          </cell>
        </row>
        <row r="996">
          <cell r="N996">
            <v>0</v>
          </cell>
          <cell r="O996">
            <v>0</v>
          </cell>
          <cell r="P996">
            <v>0</v>
          </cell>
          <cell r="Q996">
            <v>0</v>
          </cell>
          <cell r="R996">
            <v>0</v>
          </cell>
          <cell r="S996">
            <v>0</v>
          </cell>
        </row>
        <row r="997">
          <cell r="N997">
            <v>0</v>
          </cell>
          <cell r="O997">
            <v>0</v>
          </cell>
          <cell r="P997">
            <v>0</v>
          </cell>
          <cell r="Q997">
            <v>0</v>
          </cell>
          <cell r="R997">
            <v>0</v>
          </cell>
          <cell r="S997">
            <v>0</v>
          </cell>
        </row>
        <row r="998">
          <cell r="N998">
            <v>0</v>
          </cell>
          <cell r="O998">
            <v>0</v>
          </cell>
          <cell r="P998">
            <v>0</v>
          </cell>
          <cell r="Q998">
            <v>0</v>
          </cell>
          <cell r="R998">
            <v>0</v>
          </cell>
          <cell r="S998">
            <v>0</v>
          </cell>
        </row>
        <row r="999"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</row>
        <row r="1000">
          <cell r="N1000">
            <v>0</v>
          </cell>
          <cell r="O1000">
            <v>0</v>
          </cell>
          <cell r="P1000">
            <v>0</v>
          </cell>
          <cell r="Q1000">
            <v>0</v>
          </cell>
          <cell r="R1000">
            <v>0</v>
          </cell>
          <cell r="S1000">
            <v>0</v>
          </cell>
        </row>
        <row r="1001"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</row>
        <row r="1002">
          <cell r="N1002">
            <v>0</v>
          </cell>
          <cell r="O1002">
            <v>0</v>
          </cell>
          <cell r="P1002">
            <v>0</v>
          </cell>
          <cell r="Q1002">
            <v>0</v>
          </cell>
          <cell r="R1002">
            <v>0</v>
          </cell>
          <cell r="S1002">
            <v>0</v>
          </cell>
        </row>
        <row r="1003">
          <cell r="N1003">
            <v>0</v>
          </cell>
          <cell r="O1003">
            <v>0</v>
          </cell>
          <cell r="P1003">
            <v>0</v>
          </cell>
          <cell r="Q1003">
            <v>0</v>
          </cell>
          <cell r="R1003">
            <v>0</v>
          </cell>
          <cell r="S1003">
            <v>0</v>
          </cell>
        </row>
        <row r="1004">
          <cell r="N1004">
            <v>0</v>
          </cell>
          <cell r="O1004">
            <v>0</v>
          </cell>
          <cell r="P1004">
            <v>0</v>
          </cell>
          <cell r="Q1004">
            <v>0</v>
          </cell>
          <cell r="R1004">
            <v>0</v>
          </cell>
          <cell r="S1004">
            <v>0</v>
          </cell>
        </row>
        <row r="1005">
          <cell r="N1005">
            <v>19562756.620000001</v>
          </cell>
          <cell r="O1005">
            <v>18738200</v>
          </cell>
          <cell r="P1005">
            <v>19563000</v>
          </cell>
          <cell r="Q1005">
            <v>19563000</v>
          </cell>
          <cell r="R1005">
            <v>19563000</v>
          </cell>
          <cell r="S1005">
            <v>19563000</v>
          </cell>
        </row>
        <row r="1006">
          <cell r="N1006">
            <v>44841.5</v>
          </cell>
          <cell r="O1006">
            <v>26700</v>
          </cell>
          <cell r="P1006">
            <v>45000</v>
          </cell>
          <cell r="Q1006">
            <v>45000</v>
          </cell>
          <cell r="R1006">
            <v>45000</v>
          </cell>
          <cell r="S1006">
            <v>45000</v>
          </cell>
        </row>
        <row r="1007">
          <cell r="N1007">
            <v>11128.36</v>
          </cell>
          <cell r="O1007">
            <v>4000</v>
          </cell>
          <cell r="P1007">
            <v>11000</v>
          </cell>
          <cell r="Q1007">
            <v>11000</v>
          </cell>
          <cell r="R1007">
            <v>11000</v>
          </cell>
          <cell r="S1007">
            <v>11000</v>
          </cell>
        </row>
        <row r="1008">
          <cell r="N1008">
            <v>0</v>
          </cell>
          <cell r="O1008">
            <v>0</v>
          </cell>
          <cell r="P1008">
            <v>0</v>
          </cell>
          <cell r="Q1008">
            <v>0</v>
          </cell>
          <cell r="R1008">
            <v>0</v>
          </cell>
          <cell r="S1008">
            <v>0</v>
          </cell>
        </row>
        <row r="1009">
          <cell r="N1009">
            <v>0</v>
          </cell>
          <cell r="O1009">
            <v>0</v>
          </cell>
          <cell r="P1009">
            <v>0</v>
          </cell>
          <cell r="Q1009">
            <v>0</v>
          </cell>
          <cell r="R1009">
            <v>0</v>
          </cell>
          <cell r="S1009">
            <v>0</v>
          </cell>
        </row>
        <row r="1010">
          <cell r="N1010">
            <v>0</v>
          </cell>
          <cell r="O1010">
            <v>0</v>
          </cell>
          <cell r="P1010">
            <v>0</v>
          </cell>
          <cell r="Q1010">
            <v>0</v>
          </cell>
          <cell r="R1010">
            <v>0</v>
          </cell>
          <cell r="S1010">
            <v>0</v>
          </cell>
        </row>
        <row r="1011">
          <cell r="N1011">
            <v>0</v>
          </cell>
          <cell r="O1011">
            <v>0</v>
          </cell>
          <cell r="P1011">
            <v>0</v>
          </cell>
          <cell r="Q1011">
            <v>0</v>
          </cell>
          <cell r="R1011">
            <v>0</v>
          </cell>
          <cell r="S1011">
            <v>0</v>
          </cell>
        </row>
        <row r="1012">
          <cell r="N1012">
            <v>0</v>
          </cell>
          <cell r="O1012">
            <v>0</v>
          </cell>
          <cell r="P1012">
            <v>0</v>
          </cell>
          <cell r="Q1012">
            <v>0</v>
          </cell>
          <cell r="R1012">
            <v>0</v>
          </cell>
          <cell r="S1012">
            <v>0</v>
          </cell>
        </row>
        <row r="1013">
          <cell r="N1013">
            <v>0</v>
          </cell>
          <cell r="O1013">
            <v>0</v>
          </cell>
          <cell r="P1013">
            <v>0</v>
          </cell>
          <cell r="Q1013">
            <v>0</v>
          </cell>
          <cell r="R1013">
            <v>0</v>
          </cell>
          <cell r="S1013">
            <v>0</v>
          </cell>
        </row>
        <row r="1014">
          <cell r="N1014">
            <v>0</v>
          </cell>
          <cell r="O1014">
            <v>0</v>
          </cell>
          <cell r="P1014">
            <v>0</v>
          </cell>
          <cell r="Q1014">
            <v>0</v>
          </cell>
          <cell r="R1014">
            <v>0</v>
          </cell>
          <cell r="S1014">
            <v>0</v>
          </cell>
        </row>
        <row r="1015">
          <cell r="N1015">
            <v>181546.51</v>
          </cell>
          <cell r="O1015">
            <v>0</v>
          </cell>
          <cell r="P1015">
            <v>182000</v>
          </cell>
          <cell r="Q1015">
            <v>182000</v>
          </cell>
          <cell r="R1015">
            <v>182000</v>
          </cell>
          <cell r="S1015">
            <v>182000</v>
          </cell>
        </row>
        <row r="1016">
          <cell r="N1016">
            <v>0</v>
          </cell>
          <cell r="O1016">
            <v>0</v>
          </cell>
          <cell r="P1016">
            <v>0</v>
          </cell>
          <cell r="Q1016">
            <v>0</v>
          </cell>
          <cell r="R1016">
            <v>0</v>
          </cell>
          <cell r="S1016">
            <v>0</v>
          </cell>
        </row>
        <row r="1017">
          <cell r="N1017">
            <v>1149999.6599999999</v>
          </cell>
          <cell r="O1017">
            <v>2068900</v>
          </cell>
          <cell r="P1017">
            <v>1150000</v>
          </cell>
          <cell r="Q1017">
            <v>1150000</v>
          </cell>
          <cell r="R1017">
            <v>1150000</v>
          </cell>
          <cell r="S1017">
            <v>1150000</v>
          </cell>
        </row>
        <row r="1018">
          <cell r="N1018">
            <v>0</v>
          </cell>
          <cell r="O1018">
            <v>0</v>
          </cell>
          <cell r="P1018">
            <v>0</v>
          </cell>
          <cell r="Q1018">
            <v>0</v>
          </cell>
          <cell r="R1018">
            <v>0</v>
          </cell>
          <cell r="S1018">
            <v>0</v>
          </cell>
        </row>
        <row r="1019">
          <cell r="N1019">
            <v>572485.49</v>
          </cell>
          <cell r="O1019">
            <v>570300</v>
          </cell>
          <cell r="P1019">
            <v>572000</v>
          </cell>
          <cell r="Q1019">
            <v>572000</v>
          </cell>
          <cell r="R1019">
            <v>572000</v>
          </cell>
          <cell r="S1019">
            <v>572000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1025"/>
  <sheetViews>
    <sheetView tabSelected="1" view="pageBreakPreview" topLeftCell="B1" zoomScale="85" zoomScaleNormal="85" zoomScaleSheetLayoutView="85" workbookViewId="0">
      <pane ySplit="3" topLeftCell="A260" activePane="bottomLeft" state="frozen"/>
      <selection activeCell="B7" sqref="B7"/>
      <selection pane="bottomLeft" activeCell="F266" sqref="F266"/>
    </sheetView>
  </sheetViews>
  <sheetFormatPr defaultColWidth="9.140625" defaultRowHeight="22.5" customHeight="1" outlineLevelCol="1"/>
  <cols>
    <col min="1" max="1" width="12.28515625" style="327" hidden="1" customWidth="1" outlineLevel="1"/>
    <col min="2" max="2" width="4.28515625" style="327" customWidth="1" collapsed="1"/>
    <col min="3" max="3" width="4.5703125" style="327" customWidth="1"/>
    <col min="4" max="4" width="4" style="327" customWidth="1"/>
    <col min="5" max="6" width="46.7109375" style="328" customWidth="1"/>
    <col min="7" max="7" width="12.7109375" style="329" customWidth="1"/>
    <col min="8" max="8" width="13.42578125" style="329" hidden="1" customWidth="1" outlineLevel="1"/>
    <col min="9" max="9" width="39" style="330" hidden="1" customWidth="1" outlineLevel="1"/>
    <col min="10" max="10" width="12.7109375" style="329" customWidth="1" collapsed="1"/>
    <col min="11" max="12" width="36.85546875" style="198" hidden="1" customWidth="1" outlineLevel="1"/>
    <col min="13" max="13" width="2.28515625" style="198" customWidth="1" collapsed="1"/>
    <col min="14" max="14" width="20" style="203" customWidth="1"/>
    <col min="15" max="15" width="20" style="203" hidden="1" customWidth="1" outlineLevel="1"/>
    <col min="16" max="16" width="20" style="203" customWidth="1" collapsed="1"/>
    <col min="17" max="20" width="20" style="203" customWidth="1"/>
    <col min="21" max="21" width="12.7109375" style="203" customWidth="1"/>
    <col min="22" max="22" width="20" style="203" customWidth="1"/>
    <col min="23" max="23" width="14.140625" style="203" customWidth="1"/>
    <col min="24" max="24" width="20" style="203" customWidth="1"/>
    <col min="25" max="25" width="14.140625" style="203" customWidth="1"/>
    <col min="26" max="16384" width="9.140625" style="203"/>
  </cols>
  <sheetData>
    <row r="1" spans="1:25" s="180" customFormat="1" ht="22.5" customHeight="1">
      <c r="A1" s="177" t="s">
        <v>2709</v>
      </c>
      <c r="B1" s="399" t="s">
        <v>2710</v>
      </c>
      <c r="C1" s="402" t="s">
        <v>2711</v>
      </c>
      <c r="D1" s="402" t="s">
        <v>2712</v>
      </c>
      <c r="E1" s="386" t="s">
        <v>1909</v>
      </c>
      <c r="F1" s="386" t="s">
        <v>1910</v>
      </c>
      <c r="G1" s="386" t="s">
        <v>1911</v>
      </c>
      <c r="H1" s="386" t="s">
        <v>1912</v>
      </c>
      <c r="I1" s="386" t="s">
        <v>1913</v>
      </c>
      <c r="J1" s="392" t="s">
        <v>3844</v>
      </c>
      <c r="K1" s="390" t="s">
        <v>2676</v>
      </c>
      <c r="L1" s="389" t="s">
        <v>2713</v>
      </c>
      <c r="M1" s="178"/>
      <c r="N1" s="396" t="s">
        <v>2706</v>
      </c>
      <c r="O1" s="397"/>
      <c r="P1" s="397"/>
      <c r="Q1" s="397"/>
      <c r="R1" s="397"/>
      <c r="S1" s="398"/>
      <c r="T1" s="179" t="s">
        <v>2707</v>
      </c>
      <c r="U1" s="179" t="s">
        <v>2708</v>
      </c>
      <c r="V1" s="179" t="s">
        <v>2707</v>
      </c>
      <c r="W1" s="179" t="s">
        <v>2708</v>
      </c>
      <c r="X1" s="179" t="s">
        <v>2707</v>
      </c>
      <c r="Y1" s="179" t="s">
        <v>2708</v>
      </c>
    </row>
    <row r="2" spans="1:25" s="180" customFormat="1" ht="35.25" customHeight="1">
      <c r="A2" s="181"/>
      <c r="B2" s="400"/>
      <c r="C2" s="403"/>
      <c r="D2" s="403"/>
      <c r="E2" s="387"/>
      <c r="F2" s="387"/>
      <c r="G2" s="387"/>
      <c r="H2" s="387"/>
      <c r="I2" s="387"/>
      <c r="J2" s="393"/>
      <c r="K2" s="389"/>
      <c r="L2" s="389"/>
      <c r="M2" s="178"/>
      <c r="N2" s="182" t="s">
        <v>2714</v>
      </c>
      <c r="O2" s="183" t="s">
        <v>2715</v>
      </c>
      <c r="P2" s="184" t="s">
        <v>3860</v>
      </c>
      <c r="Q2" s="183" t="s">
        <v>2715</v>
      </c>
      <c r="R2" s="183" t="s">
        <v>2715</v>
      </c>
      <c r="S2" s="185" t="s">
        <v>2715</v>
      </c>
      <c r="T2" s="395" t="str">
        <f>CONCATENATE("Delta                                                                  ",$P2," -                          ",$Q2)</f>
        <v xml:space="preserve">Delta                                                                  Vorabschluss/ Preconsuntivo  -                          Voranschlag / Preventivo </v>
      </c>
      <c r="U2" s="382"/>
      <c r="V2" s="381" t="str">
        <f>CONCATENATE("Delta                                                                     ",$Q2," -                      ",$R2)</f>
        <v xml:space="preserve">Delta                                                                     Voranschlag / Preventivo  -                      Voranschlag / Preventivo </v>
      </c>
      <c r="W2" s="382"/>
      <c r="X2" s="381" t="str">
        <f>CONCATENATE("Delta                                                                     ",$R2," -                      ",$S2)</f>
        <v xml:space="preserve">Delta                                                                     Voranschlag / Preventivo  -                      Voranschlag / Preventivo </v>
      </c>
      <c r="Y2" s="382"/>
    </row>
    <row r="3" spans="1:25" s="180" customFormat="1" ht="22.5" customHeight="1">
      <c r="A3" s="181"/>
      <c r="B3" s="401"/>
      <c r="C3" s="404"/>
      <c r="D3" s="404"/>
      <c r="E3" s="388"/>
      <c r="F3" s="388"/>
      <c r="G3" s="388"/>
      <c r="H3" s="388"/>
      <c r="I3" s="388"/>
      <c r="J3" s="394"/>
      <c r="K3" s="391"/>
      <c r="L3" s="389"/>
      <c r="M3" s="178"/>
      <c r="N3" s="186">
        <f>[2]pdc2018!N3</f>
        <v>2016</v>
      </c>
      <c r="O3" s="187">
        <f>[2]pdc2018!O3</f>
        <v>2017</v>
      </c>
      <c r="P3" s="187">
        <f>[2]pdc2018!P3</f>
        <v>2017</v>
      </c>
      <c r="Q3" s="187">
        <f>[2]pdc2018!Q3</f>
        <v>2018</v>
      </c>
      <c r="R3" s="187">
        <f>[2]pdc2018!R3</f>
        <v>2019</v>
      </c>
      <c r="S3" s="188">
        <f>[2]pdc2018!S3</f>
        <v>2020</v>
      </c>
      <c r="T3" s="385" t="str">
        <f>$P3&amp;" - "&amp;$Q3</f>
        <v>2017 - 2018</v>
      </c>
      <c r="U3" s="384"/>
      <c r="V3" s="383" t="str">
        <f>$Q3&amp;" - "&amp;$R3</f>
        <v>2018 - 2019</v>
      </c>
      <c r="W3" s="384"/>
      <c r="X3" s="383" t="str">
        <f>$R3&amp;" - "&amp;$S3</f>
        <v>2019 - 2020</v>
      </c>
      <c r="Y3" s="384"/>
    </row>
    <row r="4" spans="1:25" ht="22.5" customHeight="1">
      <c r="A4" s="189"/>
      <c r="B4" s="190"/>
      <c r="C4" s="191"/>
      <c r="D4" s="191"/>
      <c r="E4" s="192"/>
      <c r="F4" s="193"/>
      <c r="G4" s="194"/>
      <c r="H4" s="194"/>
      <c r="I4" s="195"/>
      <c r="J4" s="196"/>
      <c r="K4" s="197"/>
      <c r="N4" s="199"/>
      <c r="O4" s="200"/>
      <c r="P4" s="200"/>
      <c r="Q4" s="200"/>
      <c r="R4" s="200"/>
      <c r="S4" s="201"/>
      <c r="T4" s="199"/>
      <c r="U4" s="202"/>
      <c r="V4" s="199"/>
      <c r="W4" s="202"/>
      <c r="X4" s="199"/>
      <c r="Y4" s="202"/>
    </row>
    <row r="5" spans="1:25" s="218" customFormat="1" ht="22.5" customHeight="1">
      <c r="A5" s="204"/>
      <c r="B5" s="205"/>
      <c r="C5" s="206"/>
      <c r="D5" s="206"/>
      <c r="E5" s="207" t="s">
        <v>2622</v>
      </c>
      <c r="F5" s="207" t="s">
        <v>2621</v>
      </c>
      <c r="G5" s="208"/>
      <c r="H5" s="208"/>
      <c r="I5" s="209"/>
      <c r="J5" s="210"/>
      <c r="K5" s="211"/>
      <c r="L5" s="212"/>
      <c r="M5" s="213"/>
      <c r="N5" s="214"/>
      <c r="O5" s="215"/>
      <c r="P5" s="215"/>
      <c r="Q5" s="215"/>
      <c r="R5" s="215"/>
      <c r="S5" s="216"/>
      <c r="T5" s="214"/>
      <c r="U5" s="217"/>
      <c r="V5" s="214"/>
      <c r="W5" s="217"/>
      <c r="X5" s="214"/>
      <c r="Y5" s="217"/>
    </row>
    <row r="6" spans="1:25" ht="22.5" customHeight="1">
      <c r="A6" s="219" t="s">
        <v>2623</v>
      </c>
      <c r="B6" s="220" t="s">
        <v>2722</v>
      </c>
      <c r="C6" s="221" t="s">
        <v>2718</v>
      </c>
      <c r="D6" s="221" t="s">
        <v>2719</v>
      </c>
      <c r="E6" s="222" t="s">
        <v>2625</v>
      </c>
      <c r="F6" s="222" t="s">
        <v>2624</v>
      </c>
      <c r="G6" s="223"/>
      <c r="H6" s="223"/>
      <c r="I6" s="224"/>
      <c r="J6" s="225"/>
      <c r="K6" s="226"/>
      <c r="L6" s="227"/>
      <c r="M6" s="228"/>
      <c r="N6" s="229"/>
      <c r="O6" s="230"/>
      <c r="P6" s="230"/>
      <c r="Q6" s="230"/>
      <c r="R6" s="230"/>
      <c r="S6" s="231"/>
      <c r="T6" s="229"/>
      <c r="U6" s="232"/>
      <c r="V6" s="229"/>
      <c r="W6" s="232"/>
      <c r="X6" s="229"/>
      <c r="Y6" s="232"/>
    </row>
    <row r="7" spans="1:25" ht="22.5" customHeight="1">
      <c r="A7" s="233" t="s">
        <v>2626</v>
      </c>
      <c r="B7" s="234" t="s">
        <v>2722</v>
      </c>
      <c r="C7" s="235" t="s">
        <v>2720</v>
      </c>
      <c r="D7" s="235" t="s">
        <v>2719</v>
      </c>
      <c r="E7" s="236" t="s">
        <v>2628</v>
      </c>
      <c r="F7" s="236" t="s">
        <v>2627</v>
      </c>
      <c r="G7" s="237"/>
      <c r="H7" s="237"/>
      <c r="I7" s="238"/>
      <c r="J7" s="239"/>
      <c r="K7" s="240"/>
      <c r="L7" s="241"/>
      <c r="M7" s="241"/>
      <c r="N7" s="229"/>
      <c r="O7" s="230"/>
      <c r="P7" s="230"/>
      <c r="Q7" s="230"/>
      <c r="R7" s="230"/>
      <c r="S7" s="231"/>
      <c r="T7" s="229"/>
      <c r="U7" s="232"/>
      <c r="V7" s="229"/>
      <c r="W7" s="232"/>
      <c r="X7" s="229"/>
      <c r="Y7" s="232"/>
    </row>
    <row r="8" spans="1:25" ht="39.75" customHeight="1">
      <c r="A8" s="189" t="s">
        <v>3223</v>
      </c>
      <c r="B8" s="242" t="s">
        <v>2722</v>
      </c>
      <c r="C8" s="243" t="s">
        <v>2720</v>
      </c>
      <c r="D8" s="243" t="s">
        <v>893</v>
      </c>
      <c r="E8" s="244" t="s">
        <v>3224</v>
      </c>
      <c r="F8" s="245" t="s">
        <v>3225</v>
      </c>
      <c r="G8" s="246" t="s">
        <v>711</v>
      </c>
      <c r="H8" s="246" t="s">
        <v>3226</v>
      </c>
      <c r="I8" s="247" t="s">
        <v>3227</v>
      </c>
      <c r="J8" s="248" t="s">
        <v>3228</v>
      </c>
      <c r="K8" s="358" t="s">
        <v>3167</v>
      </c>
      <c r="L8" s="359" t="s">
        <v>2001</v>
      </c>
      <c r="M8" s="249"/>
      <c r="N8" s="229">
        <f>[2]pdc2018!N8</f>
        <v>72824861.930000007</v>
      </c>
      <c r="O8" s="230">
        <f>[2]pdc2018!O8</f>
        <v>78435694</v>
      </c>
      <c r="P8" s="230">
        <f>[2]pdc2018!P8</f>
        <v>75800000</v>
      </c>
      <c r="Q8" s="230">
        <f>[2]pdc2018!Q8</f>
        <v>80753171</v>
      </c>
      <c r="R8" s="230">
        <f>[2]pdc2018!R8</f>
        <v>85024147</v>
      </c>
      <c r="S8" s="231">
        <f>[2]pdc2018!S8</f>
        <v>87566327</v>
      </c>
      <c r="T8" s="229">
        <f>IF(P8="","",Q8-P8)</f>
        <v>4953171</v>
      </c>
      <c r="U8" s="232">
        <f>IF(P8=0,"",T8/P8)</f>
        <v>6.5345263852242749E-2</v>
      </c>
      <c r="V8" s="229">
        <f>IF(Q8="","",R8-Q8)</f>
        <v>4270976</v>
      </c>
      <c r="W8" s="232">
        <f>IF(Q8=0,"",V8/Q8)</f>
        <v>5.2889266726132651E-2</v>
      </c>
      <c r="X8" s="229">
        <f>IF(R8="","",S8-R8)</f>
        <v>2542180</v>
      </c>
      <c r="Y8" s="232">
        <f>IF(R8=0,"",X8/R8)</f>
        <v>2.9899506077961595E-2</v>
      </c>
    </row>
    <row r="9" spans="1:25" ht="26.25" customHeight="1">
      <c r="A9" s="250" t="s">
        <v>3229</v>
      </c>
      <c r="B9" s="242" t="s">
        <v>2722</v>
      </c>
      <c r="C9" s="243" t="s">
        <v>2720</v>
      </c>
      <c r="D9" s="243" t="s">
        <v>915</v>
      </c>
      <c r="E9" s="244" t="s">
        <v>3230</v>
      </c>
      <c r="F9" s="245" t="s">
        <v>3871</v>
      </c>
      <c r="G9" s="246" t="s">
        <v>711</v>
      </c>
      <c r="H9" s="246" t="s">
        <v>3226</v>
      </c>
      <c r="I9" s="247" t="s">
        <v>3227</v>
      </c>
      <c r="J9" s="248" t="s">
        <v>3228</v>
      </c>
      <c r="K9" s="358" t="s">
        <v>3167</v>
      </c>
      <c r="L9" s="359" t="s">
        <v>2001</v>
      </c>
      <c r="M9" s="249"/>
      <c r="N9" s="229">
        <f>[2]pdc2018!N9</f>
        <v>8985402.3399999999</v>
      </c>
      <c r="O9" s="230">
        <f>[2]pdc2018!O9</f>
        <v>8325400</v>
      </c>
      <c r="P9" s="230">
        <f>[2]pdc2018!P9</f>
        <v>8500000</v>
      </c>
      <c r="Q9" s="230">
        <f>[2]pdc2018!Q9</f>
        <v>8649587</v>
      </c>
      <c r="R9" s="230">
        <f>[2]pdc2018!R9</f>
        <v>8813000</v>
      </c>
      <c r="S9" s="231">
        <f>[2]pdc2018!S9</f>
        <v>8990000</v>
      </c>
      <c r="T9" s="229">
        <f t="shared" ref="T9:T72" si="0">IF(P9="","",Q9-P9)</f>
        <v>149587</v>
      </c>
      <c r="U9" s="232">
        <f t="shared" ref="U9:U72" si="1">IF(P9=0,"",T9/P9)</f>
        <v>1.7598470588235295E-2</v>
      </c>
      <c r="V9" s="229">
        <f t="shared" ref="V9:V72" si="2">IF(Q9="","",R9-Q9)</f>
        <v>163413</v>
      </c>
      <c r="W9" s="232">
        <f t="shared" ref="W9:W72" si="3">IF(Q9=0,"",V9/Q9)</f>
        <v>1.8892578339289496E-2</v>
      </c>
      <c r="X9" s="229">
        <f t="shared" ref="X9:X72" si="4">IF(R9="","",S9-R9)</f>
        <v>177000</v>
      </c>
      <c r="Y9" s="232">
        <f t="shared" ref="Y9:Y72" si="5">IF(R9=0,"",X9/R9)</f>
        <v>2.0083966867128107E-2</v>
      </c>
    </row>
    <row r="10" spans="1:25" ht="22.5" customHeight="1">
      <c r="A10" s="250" t="s">
        <v>3231</v>
      </c>
      <c r="B10" s="242" t="s">
        <v>2722</v>
      </c>
      <c r="C10" s="243" t="s">
        <v>2720</v>
      </c>
      <c r="D10" s="243" t="s">
        <v>918</v>
      </c>
      <c r="E10" s="244" t="s">
        <v>3232</v>
      </c>
      <c r="F10" s="244" t="s">
        <v>3233</v>
      </c>
      <c r="G10" s="246" t="s">
        <v>712</v>
      </c>
      <c r="H10" s="246" t="s">
        <v>3234</v>
      </c>
      <c r="I10" s="247" t="s">
        <v>3235</v>
      </c>
      <c r="J10" s="248" t="s">
        <v>3228</v>
      </c>
      <c r="K10" s="358" t="s">
        <v>3167</v>
      </c>
      <c r="L10" s="359" t="s">
        <v>2001</v>
      </c>
      <c r="M10" s="249"/>
      <c r="N10" s="229">
        <f>[2]pdc2018!N10</f>
        <v>1354514.9</v>
      </c>
      <c r="O10" s="230">
        <f>[2]pdc2018!O10</f>
        <v>2315900</v>
      </c>
      <c r="P10" s="230">
        <f>[2]pdc2018!P10</f>
        <v>1350000</v>
      </c>
      <c r="Q10" s="230">
        <f>[2]pdc2018!Q10</f>
        <v>1377000</v>
      </c>
      <c r="R10" s="230">
        <f>[2]pdc2018!R10</f>
        <v>1404000</v>
      </c>
      <c r="S10" s="231">
        <f>[2]pdc2018!S10</f>
        <v>1432000</v>
      </c>
      <c r="T10" s="229">
        <f t="shared" si="0"/>
        <v>27000</v>
      </c>
      <c r="U10" s="232">
        <f t="shared" si="1"/>
        <v>0.02</v>
      </c>
      <c r="V10" s="229">
        <f t="shared" si="2"/>
        <v>27000</v>
      </c>
      <c r="W10" s="232">
        <f t="shared" si="3"/>
        <v>1.9607843137254902E-2</v>
      </c>
      <c r="X10" s="229">
        <f t="shared" si="4"/>
        <v>28000</v>
      </c>
      <c r="Y10" s="232">
        <f t="shared" si="5"/>
        <v>1.9943019943019943E-2</v>
      </c>
    </row>
    <row r="11" spans="1:25" ht="22.5" customHeight="1">
      <c r="A11" s="189" t="s">
        <v>3236</v>
      </c>
      <c r="B11" s="242" t="s">
        <v>2722</v>
      </c>
      <c r="C11" s="243" t="s">
        <v>2720</v>
      </c>
      <c r="D11" s="243" t="s">
        <v>2360</v>
      </c>
      <c r="E11" s="244" t="s">
        <v>3237</v>
      </c>
      <c r="F11" s="245" t="s">
        <v>3238</v>
      </c>
      <c r="G11" s="246" t="s">
        <v>711</v>
      </c>
      <c r="H11" s="246" t="s">
        <v>3226</v>
      </c>
      <c r="I11" s="247" t="s">
        <v>3227</v>
      </c>
      <c r="J11" s="248" t="s">
        <v>3228</v>
      </c>
      <c r="K11" s="358" t="s">
        <v>3167</v>
      </c>
      <c r="L11" s="359" t="s">
        <v>2001</v>
      </c>
      <c r="M11" s="249"/>
      <c r="N11" s="229">
        <f>[2]pdc2018!N11</f>
        <v>1712662.66</v>
      </c>
      <c r="O11" s="230">
        <f>[2]pdc2018!O11</f>
        <v>1591400</v>
      </c>
      <c r="P11" s="230">
        <f>[2]pdc2018!P11</f>
        <v>1715000</v>
      </c>
      <c r="Q11" s="230">
        <f>[2]pdc2018!Q11</f>
        <v>1749000</v>
      </c>
      <c r="R11" s="230">
        <f>[2]pdc2018!R11</f>
        <v>1784000</v>
      </c>
      <c r="S11" s="231">
        <f>[2]pdc2018!S11</f>
        <v>1820000</v>
      </c>
      <c r="T11" s="229">
        <f t="shared" si="0"/>
        <v>34000</v>
      </c>
      <c r="U11" s="232">
        <f t="shared" si="1"/>
        <v>1.9825072886297375E-2</v>
      </c>
      <c r="V11" s="229">
        <f t="shared" si="2"/>
        <v>35000</v>
      </c>
      <c r="W11" s="232">
        <f t="shared" si="3"/>
        <v>2.0011435105774727E-2</v>
      </c>
      <c r="X11" s="229">
        <f t="shared" si="4"/>
        <v>36000</v>
      </c>
      <c r="Y11" s="232">
        <f t="shared" si="5"/>
        <v>2.0179372197309416E-2</v>
      </c>
    </row>
    <row r="12" spans="1:25" ht="22.5" customHeight="1">
      <c r="A12" s="189" t="s">
        <v>3239</v>
      </c>
      <c r="B12" s="242" t="s">
        <v>2722</v>
      </c>
      <c r="C12" s="243" t="s">
        <v>2720</v>
      </c>
      <c r="D12" s="243" t="s">
        <v>2727</v>
      </c>
      <c r="E12" s="244" t="s">
        <v>3240</v>
      </c>
      <c r="F12" s="245" t="s">
        <v>3241</v>
      </c>
      <c r="G12" s="246" t="s">
        <v>712</v>
      </c>
      <c r="H12" s="246" t="s">
        <v>3234</v>
      </c>
      <c r="I12" s="247" t="s">
        <v>3235</v>
      </c>
      <c r="J12" s="248" t="s">
        <v>3228</v>
      </c>
      <c r="K12" s="358" t="s">
        <v>3167</v>
      </c>
      <c r="L12" s="359" t="s">
        <v>2001</v>
      </c>
      <c r="M12" s="249"/>
      <c r="N12" s="229">
        <f>[2]pdc2018!N12</f>
        <v>126622.65</v>
      </c>
      <c r="O12" s="230">
        <f>[2]pdc2018!O12</f>
        <v>125600</v>
      </c>
      <c r="P12" s="230">
        <f>[2]pdc2018!P12</f>
        <v>142000</v>
      </c>
      <c r="Q12" s="230">
        <f>[2]pdc2018!Q12</f>
        <v>145000</v>
      </c>
      <c r="R12" s="230">
        <f>[2]pdc2018!R12</f>
        <v>148000</v>
      </c>
      <c r="S12" s="231">
        <f>[2]pdc2018!S12</f>
        <v>151000</v>
      </c>
      <c r="T12" s="229">
        <f t="shared" si="0"/>
        <v>3000</v>
      </c>
      <c r="U12" s="232">
        <f t="shared" si="1"/>
        <v>2.1126760563380281E-2</v>
      </c>
      <c r="V12" s="229">
        <f t="shared" si="2"/>
        <v>3000</v>
      </c>
      <c r="W12" s="232">
        <f t="shared" si="3"/>
        <v>2.0689655172413793E-2</v>
      </c>
      <c r="X12" s="229">
        <f t="shared" si="4"/>
        <v>3000</v>
      </c>
      <c r="Y12" s="232">
        <f t="shared" si="5"/>
        <v>2.0270270270270271E-2</v>
      </c>
    </row>
    <row r="13" spans="1:25" ht="22.5" customHeight="1">
      <c r="A13" s="189" t="s">
        <v>3242</v>
      </c>
      <c r="B13" s="251">
        <v>300</v>
      </c>
      <c r="C13" s="252">
        <v>100</v>
      </c>
      <c r="D13" s="252" t="s">
        <v>886</v>
      </c>
      <c r="E13" s="244" t="s">
        <v>3243</v>
      </c>
      <c r="F13" s="244" t="s">
        <v>3244</v>
      </c>
      <c r="G13" s="246" t="s">
        <v>713</v>
      </c>
      <c r="H13" s="246" t="s">
        <v>3245</v>
      </c>
      <c r="I13" s="247" t="s">
        <v>3246</v>
      </c>
      <c r="J13" s="248" t="s">
        <v>3228</v>
      </c>
      <c r="K13" s="358" t="s">
        <v>3167</v>
      </c>
      <c r="L13" s="359" t="s">
        <v>2001</v>
      </c>
      <c r="M13" s="249"/>
      <c r="N13" s="229">
        <f>[2]pdc2018!N13</f>
        <v>0</v>
      </c>
      <c r="O13" s="230">
        <f>[2]pdc2018!O13</f>
        <v>0</v>
      </c>
      <c r="P13" s="230">
        <f>[2]pdc2018!P13</f>
        <v>0</v>
      </c>
      <c r="Q13" s="230">
        <f>[2]pdc2018!Q13</f>
        <v>0</v>
      </c>
      <c r="R13" s="230">
        <f>[2]pdc2018!R13</f>
        <v>0</v>
      </c>
      <c r="S13" s="231">
        <f>[2]pdc2018!S13</f>
        <v>0</v>
      </c>
      <c r="T13" s="229">
        <f t="shared" si="0"/>
        <v>0</v>
      </c>
      <c r="U13" s="232" t="str">
        <f t="shared" si="1"/>
        <v/>
      </c>
      <c r="V13" s="229">
        <f t="shared" si="2"/>
        <v>0</v>
      </c>
      <c r="W13" s="232" t="str">
        <f t="shared" si="3"/>
        <v/>
      </c>
      <c r="X13" s="229">
        <f t="shared" si="4"/>
        <v>0</v>
      </c>
      <c r="Y13" s="232" t="str">
        <f t="shared" si="5"/>
        <v/>
      </c>
    </row>
    <row r="14" spans="1:25" ht="22.5" customHeight="1">
      <c r="A14" s="233" t="s">
        <v>3247</v>
      </c>
      <c r="B14" s="234" t="s">
        <v>2722</v>
      </c>
      <c r="C14" s="235">
        <v>110</v>
      </c>
      <c r="D14" s="235" t="s">
        <v>2719</v>
      </c>
      <c r="E14" s="236" t="s">
        <v>3248</v>
      </c>
      <c r="F14" s="236" t="s">
        <v>3249</v>
      </c>
      <c r="G14" s="237"/>
      <c r="H14" s="237"/>
      <c r="I14" s="238"/>
      <c r="J14" s="239"/>
      <c r="K14" s="360"/>
      <c r="L14" s="359"/>
      <c r="M14" s="241"/>
      <c r="N14" s="229">
        <f>[2]pdc2018!N14</f>
        <v>0</v>
      </c>
      <c r="O14" s="230">
        <f>[2]pdc2018!O14</f>
        <v>0</v>
      </c>
      <c r="P14" s="230">
        <f>[2]pdc2018!P14</f>
        <v>0</v>
      </c>
      <c r="Q14" s="230">
        <f>[2]pdc2018!Q14</f>
        <v>0</v>
      </c>
      <c r="R14" s="230">
        <f>[2]pdc2018!R14</f>
        <v>0</v>
      </c>
      <c r="S14" s="231">
        <f>[2]pdc2018!S14</f>
        <v>0</v>
      </c>
      <c r="T14" s="229">
        <f t="shared" si="0"/>
        <v>0</v>
      </c>
      <c r="U14" s="232" t="str">
        <f t="shared" si="1"/>
        <v/>
      </c>
      <c r="V14" s="229">
        <f t="shared" si="2"/>
        <v>0</v>
      </c>
      <c r="W14" s="232" t="str">
        <f t="shared" si="3"/>
        <v/>
      </c>
      <c r="X14" s="229">
        <f t="shared" si="4"/>
        <v>0</v>
      </c>
      <c r="Y14" s="232" t="str">
        <f t="shared" si="5"/>
        <v/>
      </c>
    </row>
    <row r="15" spans="1:25" ht="36" customHeight="1">
      <c r="A15" s="189" t="s">
        <v>3250</v>
      </c>
      <c r="B15" s="242" t="s">
        <v>2722</v>
      </c>
      <c r="C15" s="243">
        <v>110</v>
      </c>
      <c r="D15" s="243" t="s">
        <v>2717</v>
      </c>
      <c r="E15" s="245" t="s">
        <v>3872</v>
      </c>
      <c r="F15" s="245" t="s">
        <v>3873</v>
      </c>
      <c r="G15" s="246" t="s">
        <v>714</v>
      </c>
      <c r="H15" s="246" t="s">
        <v>3251</v>
      </c>
      <c r="I15" s="247" t="s">
        <v>3252</v>
      </c>
      <c r="J15" s="248" t="s">
        <v>3228</v>
      </c>
      <c r="K15" s="358" t="s">
        <v>3167</v>
      </c>
      <c r="L15" s="361" t="s">
        <v>875</v>
      </c>
      <c r="M15" s="249"/>
      <c r="N15" s="229">
        <f>[2]pdc2018!N15</f>
        <v>13000</v>
      </c>
      <c r="O15" s="230">
        <f>[2]pdc2018!O15</f>
        <v>2000</v>
      </c>
      <c r="P15" s="230">
        <f>[2]pdc2018!P15</f>
        <v>6000</v>
      </c>
      <c r="Q15" s="230">
        <f>[2]pdc2018!Q15</f>
        <v>6000</v>
      </c>
      <c r="R15" s="230">
        <f>[2]pdc2018!R15</f>
        <v>6000</v>
      </c>
      <c r="S15" s="231">
        <f>[2]pdc2018!S15</f>
        <v>6000</v>
      </c>
      <c r="T15" s="229">
        <f t="shared" si="0"/>
        <v>0</v>
      </c>
      <c r="U15" s="232">
        <f t="shared" si="1"/>
        <v>0</v>
      </c>
      <c r="V15" s="229">
        <f t="shared" si="2"/>
        <v>0</v>
      </c>
      <c r="W15" s="232">
        <f t="shared" si="3"/>
        <v>0</v>
      </c>
      <c r="X15" s="229">
        <f t="shared" si="4"/>
        <v>0</v>
      </c>
      <c r="Y15" s="232">
        <f t="shared" si="5"/>
        <v>0</v>
      </c>
    </row>
    <row r="16" spans="1:25" ht="26.25" customHeight="1">
      <c r="A16" s="189" t="s">
        <v>3253</v>
      </c>
      <c r="B16" s="242" t="s">
        <v>2722</v>
      </c>
      <c r="C16" s="243">
        <v>110</v>
      </c>
      <c r="D16" s="243" t="s">
        <v>2725</v>
      </c>
      <c r="E16" s="245" t="s">
        <v>3254</v>
      </c>
      <c r="F16" s="245" t="s">
        <v>3255</v>
      </c>
      <c r="G16" s="246" t="s">
        <v>715</v>
      </c>
      <c r="H16" s="246" t="s">
        <v>3256</v>
      </c>
      <c r="I16" s="247" t="s">
        <v>3257</v>
      </c>
      <c r="J16" s="248" t="s">
        <v>3228</v>
      </c>
      <c r="K16" s="358" t="s">
        <v>3167</v>
      </c>
      <c r="L16" s="359" t="s">
        <v>2001</v>
      </c>
      <c r="M16" s="249"/>
      <c r="N16" s="229">
        <f>[2]pdc2018!N16</f>
        <v>0</v>
      </c>
      <c r="O16" s="230">
        <f>[2]pdc2018!O16</f>
        <v>0</v>
      </c>
      <c r="P16" s="230">
        <f>[2]pdc2018!P16</f>
        <v>0</v>
      </c>
      <c r="Q16" s="230">
        <f>[2]pdc2018!Q16</f>
        <v>0</v>
      </c>
      <c r="R16" s="230">
        <f>[2]pdc2018!R16</f>
        <v>0</v>
      </c>
      <c r="S16" s="231">
        <f>[2]pdc2018!S16</f>
        <v>0</v>
      </c>
      <c r="T16" s="229">
        <f t="shared" si="0"/>
        <v>0</v>
      </c>
      <c r="U16" s="232" t="str">
        <f t="shared" si="1"/>
        <v/>
      </c>
      <c r="V16" s="229">
        <f t="shared" si="2"/>
        <v>0</v>
      </c>
      <c r="W16" s="232" t="str">
        <f t="shared" si="3"/>
        <v/>
      </c>
      <c r="X16" s="229">
        <f t="shared" si="4"/>
        <v>0</v>
      </c>
      <c r="Y16" s="232" t="str">
        <f t="shared" si="5"/>
        <v/>
      </c>
    </row>
    <row r="17" spans="1:25" ht="22.5" customHeight="1">
      <c r="A17" s="233" t="s">
        <v>2003</v>
      </c>
      <c r="B17" s="234" t="s">
        <v>2722</v>
      </c>
      <c r="C17" s="235" t="s">
        <v>2272</v>
      </c>
      <c r="D17" s="235" t="s">
        <v>2719</v>
      </c>
      <c r="E17" s="236" t="s">
        <v>2005</v>
      </c>
      <c r="F17" s="236" t="s">
        <v>2004</v>
      </c>
      <c r="G17" s="246"/>
      <c r="H17" s="246"/>
      <c r="I17" s="247"/>
      <c r="J17" s="239"/>
      <c r="K17" s="360"/>
      <c r="L17" s="359" t="s">
        <v>2001</v>
      </c>
      <c r="M17" s="241"/>
      <c r="N17" s="229">
        <f>[2]pdc2018!N17</f>
        <v>0</v>
      </c>
      <c r="O17" s="230">
        <f>[2]pdc2018!O17</f>
        <v>0</v>
      </c>
      <c r="P17" s="230">
        <f>[2]pdc2018!P17</f>
        <v>0</v>
      </c>
      <c r="Q17" s="230">
        <f>[2]pdc2018!Q17</f>
        <v>0</v>
      </c>
      <c r="R17" s="230">
        <f>[2]pdc2018!R17</f>
        <v>0</v>
      </c>
      <c r="S17" s="231">
        <f>[2]pdc2018!S17</f>
        <v>0</v>
      </c>
      <c r="T17" s="229">
        <f t="shared" si="0"/>
        <v>0</v>
      </c>
      <c r="U17" s="232" t="str">
        <f t="shared" si="1"/>
        <v/>
      </c>
      <c r="V17" s="229">
        <f t="shared" si="2"/>
        <v>0</v>
      </c>
      <c r="W17" s="232" t="str">
        <f t="shared" si="3"/>
        <v/>
      </c>
      <c r="X17" s="229">
        <f t="shared" si="4"/>
        <v>0</v>
      </c>
      <c r="Y17" s="232" t="str">
        <f t="shared" si="5"/>
        <v/>
      </c>
    </row>
    <row r="18" spans="1:25" ht="22.5" customHeight="1">
      <c r="A18" s="189" t="s">
        <v>2006</v>
      </c>
      <c r="B18" s="242" t="s">
        <v>2722</v>
      </c>
      <c r="C18" s="243" t="s">
        <v>2272</v>
      </c>
      <c r="D18" s="243" t="s">
        <v>2717</v>
      </c>
      <c r="E18" s="245" t="s">
        <v>2005</v>
      </c>
      <c r="F18" s="245" t="s">
        <v>2004</v>
      </c>
      <c r="G18" s="246" t="s">
        <v>719</v>
      </c>
      <c r="H18" s="246" t="s">
        <v>3258</v>
      </c>
      <c r="I18" s="247" t="s">
        <v>3259</v>
      </c>
      <c r="J18" s="248" t="s">
        <v>3228</v>
      </c>
      <c r="K18" s="358" t="s">
        <v>3167</v>
      </c>
      <c r="L18" s="359" t="s">
        <v>2001</v>
      </c>
      <c r="M18" s="249"/>
      <c r="N18" s="229">
        <f>[2]pdc2018!N18</f>
        <v>665728.4</v>
      </c>
      <c r="O18" s="230">
        <f>[2]pdc2018!O18</f>
        <v>700000</v>
      </c>
      <c r="P18" s="230">
        <f>[2]pdc2018!P18</f>
        <v>678000</v>
      </c>
      <c r="Q18" s="230">
        <f>[2]pdc2018!Q18</f>
        <v>692000</v>
      </c>
      <c r="R18" s="230">
        <f>[2]pdc2018!R18</f>
        <v>705000</v>
      </c>
      <c r="S18" s="231">
        <f>[2]pdc2018!S18</f>
        <v>719000</v>
      </c>
      <c r="T18" s="229">
        <f t="shared" si="0"/>
        <v>14000</v>
      </c>
      <c r="U18" s="232">
        <f t="shared" si="1"/>
        <v>2.0648967551622419E-2</v>
      </c>
      <c r="V18" s="229">
        <f t="shared" si="2"/>
        <v>13000</v>
      </c>
      <c r="W18" s="232">
        <f t="shared" si="3"/>
        <v>1.8786127167630059E-2</v>
      </c>
      <c r="X18" s="229">
        <f t="shared" si="4"/>
        <v>14000</v>
      </c>
      <c r="Y18" s="232">
        <f t="shared" si="5"/>
        <v>1.9858156028368795E-2</v>
      </c>
    </row>
    <row r="19" spans="1:25" ht="26.25" customHeight="1">
      <c r="A19" s="233" t="s">
        <v>2007</v>
      </c>
      <c r="B19" s="234" t="s">
        <v>2722</v>
      </c>
      <c r="C19" s="235" t="s">
        <v>2721</v>
      </c>
      <c r="D19" s="235" t="s">
        <v>2719</v>
      </c>
      <c r="E19" s="236" t="s">
        <v>2009</v>
      </c>
      <c r="F19" s="236" t="s">
        <v>2008</v>
      </c>
      <c r="G19" s="246"/>
      <c r="H19" s="246"/>
      <c r="I19" s="247"/>
      <c r="J19" s="248"/>
      <c r="K19" s="360"/>
      <c r="L19" s="359"/>
      <c r="M19" s="241"/>
      <c r="N19" s="229">
        <f>[2]pdc2018!N19</f>
        <v>0</v>
      </c>
      <c r="O19" s="230">
        <f>[2]pdc2018!O19</f>
        <v>0</v>
      </c>
      <c r="P19" s="230">
        <f>[2]pdc2018!P19</f>
        <v>0</v>
      </c>
      <c r="Q19" s="230">
        <f>[2]pdc2018!Q19</f>
        <v>0</v>
      </c>
      <c r="R19" s="230">
        <f>[2]pdc2018!R19</f>
        <v>0</v>
      </c>
      <c r="S19" s="231">
        <f>[2]pdc2018!S19</f>
        <v>0</v>
      </c>
      <c r="T19" s="229">
        <f t="shared" si="0"/>
        <v>0</v>
      </c>
      <c r="U19" s="232" t="str">
        <f t="shared" si="1"/>
        <v/>
      </c>
      <c r="V19" s="229">
        <f t="shared" si="2"/>
        <v>0</v>
      </c>
      <c r="W19" s="232" t="str">
        <f t="shared" si="3"/>
        <v/>
      </c>
      <c r="X19" s="229">
        <f t="shared" si="4"/>
        <v>0</v>
      </c>
      <c r="Y19" s="232" t="str">
        <f t="shared" si="5"/>
        <v/>
      </c>
    </row>
    <row r="20" spans="1:25" ht="22.5" customHeight="1">
      <c r="A20" s="189" t="s">
        <v>3260</v>
      </c>
      <c r="B20" s="242" t="s">
        <v>2722</v>
      </c>
      <c r="C20" s="243" t="s">
        <v>2721</v>
      </c>
      <c r="D20" s="243" t="s">
        <v>893</v>
      </c>
      <c r="E20" s="245" t="s">
        <v>3261</v>
      </c>
      <c r="F20" s="245" t="s">
        <v>3262</v>
      </c>
      <c r="G20" s="246" t="s">
        <v>720</v>
      </c>
      <c r="H20" s="246" t="s">
        <v>3263</v>
      </c>
      <c r="I20" s="247" t="s">
        <v>3264</v>
      </c>
      <c r="J20" s="248" t="s">
        <v>3228</v>
      </c>
      <c r="K20" s="358" t="s">
        <v>3167</v>
      </c>
      <c r="L20" s="359" t="s">
        <v>2001</v>
      </c>
      <c r="M20" s="249"/>
      <c r="N20" s="229">
        <f>[2]pdc2018!N20</f>
        <v>3454866.66</v>
      </c>
      <c r="O20" s="230">
        <f>[2]pdc2018!O20</f>
        <v>3360100</v>
      </c>
      <c r="P20" s="230">
        <f>[2]pdc2018!P20</f>
        <v>4860000</v>
      </c>
      <c r="Q20" s="230">
        <f>[2]pdc2018!Q20</f>
        <v>5381760</v>
      </c>
      <c r="R20" s="230">
        <f>[2]pdc2018!R20</f>
        <v>5454000</v>
      </c>
      <c r="S20" s="231">
        <f>[2]pdc2018!S20</f>
        <v>5660000</v>
      </c>
      <c r="T20" s="229">
        <f t="shared" si="0"/>
        <v>521760</v>
      </c>
      <c r="U20" s="232">
        <f t="shared" si="1"/>
        <v>0.10735802469135802</v>
      </c>
      <c r="V20" s="229">
        <f t="shared" si="2"/>
        <v>72240</v>
      </c>
      <c r="W20" s="232">
        <f t="shared" si="3"/>
        <v>1.3423118087763111E-2</v>
      </c>
      <c r="X20" s="229">
        <f t="shared" si="4"/>
        <v>206000</v>
      </c>
      <c r="Y20" s="232">
        <f t="shared" si="5"/>
        <v>3.7770443711037771E-2</v>
      </c>
    </row>
    <row r="21" spans="1:25" ht="22.5" customHeight="1">
      <c r="A21" s="233" t="s">
        <v>3265</v>
      </c>
      <c r="B21" s="234" t="s">
        <v>2722</v>
      </c>
      <c r="C21" s="235" t="s">
        <v>2048</v>
      </c>
      <c r="D21" s="235" t="s">
        <v>2719</v>
      </c>
      <c r="E21" s="236" t="s">
        <v>3266</v>
      </c>
      <c r="F21" s="236" t="s">
        <v>3269</v>
      </c>
      <c r="G21" s="246"/>
      <c r="H21" s="246"/>
      <c r="I21" s="247"/>
      <c r="J21" s="248"/>
      <c r="K21" s="358"/>
      <c r="L21" s="359"/>
      <c r="M21" s="249"/>
      <c r="N21" s="229">
        <f>[2]pdc2018!N21</f>
        <v>0</v>
      </c>
      <c r="O21" s="230">
        <f>[2]pdc2018!O21</f>
        <v>0</v>
      </c>
      <c r="P21" s="230">
        <f>[2]pdc2018!P21</f>
        <v>0</v>
      </c>
      <c r="Q21" s="230">
        <f>[2]pdc2018!Q21</f>
        <v>0</v>
      </c>
      <c r="R21" s="230">
        <f>[2]pdc2018!R21</f>
        <v>0</v>
      </c>
      <c r="S21" s="231">
        <f>[2]pdc2018!S21</f>
        <v>0</v>
      </c>
      <c r="T21" s="229">
        <f t="shared" si="0"/>
        <v>0</v>
      </c>
      <c r="U21" s="232" t="str">
        <f t="shared" si="1"/>
        <v/>
      </c>
      <c r="V21" s="229">
        <f t="shared" si="2"/>
        <v>0</v>
      </c>
      <c r="W21" s="232" t="str">
        <f t="shared" si="3"/>
        <v/>
      </c>
      <c r="X21" s="229">
        <f t="shared" si="4"/>
        <v>0</v>
      </c>
      <c r="Y21" s="232" t="str">
        <f t="shared" si="5"/>
        <v/>
      </c>
    </row>
    <row r="22" spans="1:25" ht="22.5" customHeight="1">
      <c r="A22" s="189" t="s">
        <v>3267</v>
      </c>
      <c r="B22" s="242" t="s">
        <v>2722</v>
      </c>
      <c r="C22" s="243" t="s">
        <v>2048</v>
      </c>
      <c r="D22" s="243" t="s">
        <v>2717</v>
      </c>
      <c r="E22" s="245" t="s">
        <v>3268</v>
      </c>
      <c r="F22" s="245" t="s">
        <v>3269</v>
      </c>
      <c r="G22" s="246" t="s">
        <v>721</v>
      </c>
      <c r="H22" s="246" t="s">
        <v>3270</v>
      </c>
      <c r="I22" s="247" t="s">
        <v>1960</v>
      </c>
      <c r="J22" s="248" t="s">
        <v>3228</v>
      </c>
      <c r="K22" s="358" t="s">
        <v>3167</v>
      </c>
      <c r="L22" s="359" t="s">
        <v>2001</v>
      </c>
      <c r="M22" s="249"/>
      <c r="N22" s="229">
        <f>[2]pdc2018!N22</f>
        <v>107132.62</v>
      </c>
      <c r="O22" s="230">
        <f>[2]pdc2018!O22</f>
        <v>133300</v>
      </c>
      <c r="P22" s="230">
        <f>[2]pdc2018!P22</f>
        <v>85000</v>
      </c>
      <c r="Q22" s="230">
        <f>[2]pdc2018!Q22</f>
        <v>120000</v>
      </c>
      <c r="R22" s="230">
        <f>[2]pdc2018!R22</f>
        <v>120000</v>
      </c>
      <c r="S22" s="231">
        <f>[2]pdc2018!S22</f>
        <v>120000</v>
      </c>
      <c r="T22" s="229">
        <f t="shared" si="0"/>
        <v>35000</v>
      </c>
      <c r="U22" s="232">
        <f t="shared" si="1"/>
        <v>0.41176470588235292</v>
      </c>
      <c r="V22" s="229">
        <f t="shared" si="2"/>
        <v>0</v>
      </c>
      <c r="W22" s="232">
        <f t="shared" si="3"/>
        <v>0</v>
      </c>
      <c r="X22" s="229">
        <f t="shared" si="4"/>
        <v>0</v>
      </c>
      <c r="Y22" s="232">
        <f t="shared" si="5"/>
        <v>0</v>
      </c>
    </row>
    <row r="23" spans="1:25" ht="22.5" customHeight="1">
      <c r="A23" s="233" t="s">
        <v>3271</v>
      </c>
      <c r="B23" s="234" t="s">
        <v>2722</v>
      </c>
      <c r="C23" s="235" t="s">
        <v>810</v>
      </c>
      <c r="D23" s="235" t="s">
        <v>2719</v>
      </c>
      <c r="E23" s="236" t="s">
        <v>3272</v>
      </c>
      <c r="F23" s="236" t="s">
        <v>3273</v>
      </c>
      <c r="G23" s="253"/>
      <c r="H23" s="253"/>
      <c r="I23" s="254"/>
      <c r="J23" s="239"/>
      <c r="K23" s="360"/>
      <c r="L23" s="359"/>
      <c r="M23" s="241"/>
      <c r="N23" s="229">
        <f>[2]pdc2018!N23</f>
        <v>0</v>
      </c>
      <c r="O23" s="230">
        <f>[2]pdc2018!O23</f>
        <v>0</v>
      </c>
      <c r="P23" s="230">
        <f>[2]pdc2018!P23</f>
        <v>0</v>
      </c>
      <c r="Q23" s="230">
        <f>[2]pdc2018!Q23</f>
        <v>0</v>
      </c>
      <c r="R23" s="230">
        <f>[2]pdc2018!R23</f>
        <v>0</v>
      </c>
      <c r="S23" s="231">
        <f>[2]pdc2018!S23</f>
        <v>0</v>
      </c>
      <c r="T23" s="229">
        <f t="shared" si="0"/>
        <v>0</v>
      </c>
      <c r="U23" s="232" t="str">
        <f t="shared" si="1"/>
        <v/>
      </c>
      <c r="V23" s="229">
        <f t="shared" si="2"/>
        <v>0</v>
      </c>
      <c r="W23" s="232" t="str">
        <f t="shared" si="3"/>
        <v/>
      </c>
      <c r="X23" s="229">
        <f t="shared" si="4"/>
        <v>0</v>
      </c>
      <c r="Y23" s="232" t="str">
        <f t="shared" si="5"/>
        <v/>
      </c>
    </row>
    <row r="24" spans="1:25" ht="22.5" customHeight="1">
      <c r="A24" s="189" t="s">
        <v>3274</v>
      </c>
      <c r="B24" s="242" t="s">
        <v>2722</v>
      </c>
      <c r="C24" s="243" t="s">
        <v>810</v>
      </c>
      <c r="D24" s="243" t="s">
        <v>2717</v>
      </c>
      <c r="E24" s="245" t="s">
        <v>3272</v>
      </c>
      <c r="F24" s="245" t="s">
        <v>3273</v>
      </c>
      <c r="G24" s="246" t="s">
        <v>716</v>
      </c>
      <c r="H24" s="246" t="s">
        <v>3275</v>
      </c>
      <c r="I24" s="247" t="s">
        <v>1957</v>
      </c>
      <c r="J24" s="248" t="s">
        <v>3228</v>
      </c>
      <c r="K24" s="358" t="s">
        <v>3167</v>
      </c>
      <c r="L24" s="359" t="s">
        <v>2001</v>
      </c>
      <c r="M24" s="249"/>
      <c r="N24" s="229">
        <f>[2]pdc2018!N24</f>
        <v>45831368</v>
      </c>
      <c r="O24" s="230">
        <f>[2]pdc2018!O24</f>
        <v>46001300</v>
      </c>
      <c r="P24" s="230">
        <f>[2]pdc2018!P24</f>
        <v>46800000</v>
      </c>
      <c r="Q24" s="230">
        <f>[2]pdc2018!Q24</f>
        <v>47968000</v>
      </c>
      <c r="R24" s="230">
        <f>[2]pdc2018!R24</f>
        <v>48850000</v>
      </c>
      <c r="S24" s="231">
        <f>[2]pdc2018!S24</f>
        <v>49100000</v>
      </c>
      <c r="T24" s="229">
        <f t="shared" si="0"/>
        <v>1168000</v>
      </c>
      <c r="U24" s="232">
        <f t="shared" si="1"/>
        <v>2.4957264957264958E-2</v>
      </c>
      <c r="V24" s="229">
        <f t="shared" si="2"/>
        <v>882000</v>
      </c>
      <c r="W24" s="232">
        <f t="shared" si="3"/>
        <v>1.8387258172114743E-2</v>
      </c>
      <c r="X24" s="229">
        <f t="shared" si="4"/>
        <v>250000</v>
      </c>
      <c r="Y24" s="232">
        <f t="shared" si="5"/>
        <v>5.1177072671443197E-3</v>
      </c>
    </row>
    <row r="25" spans="1:25" ht="22.5" customHeight="1">
      <c r="A25" s="189" t="s">
        <v>3276</v>
      </c>
      <c r="B25" s="242" t="s">
        <v>2722</v>
      </c>
      <c r="C25" s="243" t="s">
        <v>810</v>
      </c>
      <c r="D25" s="243" t="s">
        <v>2725</v>
      </c>
      <c r="E25" s="245" t="s">
        <v>3277</v>
      </c>
      <c r="F25" s="245" t="s">
        <v>3278</v>
      </c>
      <c r="G25" s="246" t="s">
        <v>717</v>
      </c>
      <c r="H25" s="246" t="s">
        <v>3279</v>
      </c>
      <c r="I25" s="247" t="s">
        <v>3280</v>
      </c>
      <c r="J25" s="248" t="s">
        <v>3228</v>
      </c>
      <c r="K25" s="358" t="s">
        <v>3167</v>
      </c>
      <c r="L25" s="359" t="s">
        <v>2001</v>
      </c>
      <c r="M25" s="249"/>
      <c r="N25" s="229">
        <f>[2]pdc2018!N25</f>
        <v>2560977.7200000002</v>
      </c>
      <c r="O25" s="230">
        <f>[2]pdc2018!O25</f>
        <v>3173200</v>
      </c>
      <c r="P25" s="230">
        <f>[2]pdc2018!P25</f>
        <v>2500000</v>
      </c>
      <c r="Q25" s="230">
        <f>[2]pdc2018!Q25</f>
        <v>2550000</v>
      </c>
      <c r="R25" s="230">
        <f>[2]pdc2018!R25</f>
        <v>2601000</v>
      </c>
      <c r="S25" s="231">
        <f>[2]pdc2018!S25</f>
        <v>2653000</v>
      </c>
      <c r="T25" s="229">
        <f t="shared" si="0"/>
        <v>50000</v>
      </c>
      <c r="U25" s="232">
        <f t="shared" si="1"/>
        <v>0.02</v>
      </c>
      <c r="V25" s="229">
        <f t="shared" si="2"/>
        <v>51000</v>
      </c>
      <c r="W25" s="232">
        <f t="shared" si="3"/>
        <v>0.02</v>
      </c>
      <c r="X25" s="229">
        <f t="shared" si="4"/>
        <v>52000</v>
      </c>
      <c r="Y25" s="232">
        <f t="shared" si="5"/>
        <v>1.9992310649750097E-2</v>
      </c>
    </row>
    <row r="26" spans="1:25" ht="22.5" customHeight="1">
      <c r="A26" s="189" t="s">
        <v>3281</v>
      </c>
      <c r="B26" s="242" t="s">
        <v>2722</v>
      </c>
      <c r="C26" s="243" t="s">
        <v>810</v>
      </c>
      <c r="D26" s="243" t="s">
        <v>2130</v>
      </c>
      <c r="E26" s="245" t="s">
        <v>3282</v>
      </c>
      <c r="F26" s="245" t="s">
        <v>3283</v>
      </c>
      <c r="G26" s="246" t="s">
        <v>718</v>
      </c>
      <c r="H26" s="246" t="s">
        <v>3284</v>
      </c>
      <c r="I26" s="247" t="s">
        <v>3285</v>
      </c>
      <c r="J26" s="248" t="s">
        <v>3228</v>
      </c>
      <c r="K26" s="358" t="s">
        <v>3167</v>
      </c>
      <c r="L26" s="359" t="s">
        <v>2001</v>
      </c>
      <c r="M26" s="249"/>
      <c r="N26" s="229">
        <f>[2]pdc2018!N26</f>
        <v>15582489.67</v>
      </c>
      <c r="O26" s="230">
        <f>[2]pdc2018!O26</f>
        <v>14900000</v>
      </c>
      <c r="P26" s="230">
        <f>[2]pdc2018!P26</f>
        <v>14900000</v>
      </c>
      <c r="Q26" s="230">
        <f>[2]pdc2018!Q26</f>
        <v>15130800</v>
      </c>
      <c r="R26" s="230">
        <f>[2]pdc2018!R26</f>
        <v>15402000</v>
      </c>
      <c r="S26" s="231">
        <f>[2]pdc2018!S26</f>
        <v>15612000</v>
      </c>
      <c r="T26" s="229">
        <f t="shared" si="0"/>
        <v>230800</v>
      </c>
      <c r="U26" s="232">
        <f t="shared" si="1"/>
        <v>1.5489932885906041E-2</v>
      </c>
      <c r="V26" s="229">
        <f t="shared" si="2"/>
        <v>271200</v>
      </c>
      <c r="W26" s="232">
        <f t="shared" si="3"/>
        <v>1.7923705289872312E-2</v>
      </c>
      <c r="X26" s="229">
        <f t="shared" si="4"/>
        <v>210000</v>
      </c>
      <c r="Y26" s="232">
        <f t="shared" si="5"/>
        <v>1.3634592910011687E-2</v>
      </c>
    </row>
    <row r="27" spans="1:25" ht="22.5" customHeight="1">
      <c r="A27" s="233" t="s">
        <v>2010</v>
      </c>
      <c r="B27" s="234" t="s">
        <v>2722</v>
      </c>
      <c r="C27" s="235" t="s">
        <v>2726</v>
      </c>
      <c r="D27" s="235" t="s">
        <v>2719</v>
      </c>
      <c r="E27" s="236" t="s">
        <v>2631</v>
      </c>
      <c r="F27" s="236" t="s">
        <v>2630</v>
      </c>
      <c r="G27" s="246"/>
      <c r="H27" s="246"/>
      <c r="I27" s="247"/>
      <c r="J27" s="239"/>
      <c r="K27" s="360"/>
      <c r="L27" s="359"/>
      <c r="M27" s="241"/>
      <c r="N27" s="229">
        <f>[2]pdc2018!N27</f>
        <v>0</v>
      </c>
      <c r="O27" s="230">
        <f>[2]pdc2018!O27</f>
        <v>0</v>
      </c>
      <c r="P27" s="230">
        <f>[2]pdc2018!P27</f>
        <v>0</v>
      </c>
      <c r="Q27" s="230">
        <f>[2]pdc2018!Q27</f>
        <v>0</v>
      </c>
      <c r="R27" s="230">
        <f>[2]pdc2018!R27</f>
        <v>0</v>
      </c>
      <c r="S27" s="231">
        <f>[2]pdc2018!S27</f>
        <v>0</v>
      </c>
      <c r="T27" s="229">
        <f t="shared" si="0"/>
        <v>0</v>
      </c>
      <c r="U27" s="232" t="str">
        <f t="shared" si="1"/>
        <v/>
      </c>
      <c r="V27" s="229">
        <f t="shared" si="2"/>
        <v>0</v>
      </c>
      <c r="W27" s="232" t="str">
        <f t="shared" si="3"/>
        <v/>
      </c>
      <c r="X27" s="229">
        <f t="shared" si="4"/>
        <v>0</v>
      </c>
      <c r="Y27" s="232" t="str">
        <f t="shared" si="5"/>
        <v/>
      </c>
    </row>
    <row r="28" spans="1:25" ht="22.5" customHeight="1">
      <c r="A28" s="189" t="s">
        <v>2632</v>
      </c>
      <c r="B28" s="242" t="s">
        <v>2722</v>
      </c>
      <c r="C28" s="243" t="s">
        <v>2726</v>
      </c>
      <c r="D28" s="243" t="s">
        <v>2717</v>
      </c>
      <c r="E28" s="245" t="s">
        <v>3863</v>
      </c>
      <c r="F28" s="245" t="s">
        <v>3286</v>
      </c>
      <c r="G28" s="246" t="s">
        <v>722</v>
      </c>
      <c r="H28" s="246" t="s">
        <v>2520</v>
      </c>
      <c r="I28" s="247" t="s">
        <v>1962</v>
      </c>
      <c r="J28" s="248" t="s">
        <v>3228</v>
      </c>
      <c r="K28" s="358" t="s">
        <v>3167</v>
      </c>
      <c r="L28" s="359" t="s">
        <v>2001</v>
      </c>
      <c r="M28" s="249"/>
      <c r="N28" s="229">
        <f>[2]pdc2018!N28</f>
        <v>6696.15</v>
      </c>
      <c r="O28" s="230">
        <f>[2]pdc2018!O28</f>
        <v>10000</v>
      </c>
      <c r="P28" s="230">
        <f>[2]pdc2018!P28</f>
        <v>17000</v>
      </c>
      <c r="Q28" s="230">
        <f>[2]pdc2018!Q28</f>
        <v>17000</v>
      </c>
      <c r="R28" s="230">
        <f>[2]pdc2018!R28</f>
        <v>17000</v>
      </c>
      <c r="S28" s="231">
        <f>[2]pdc2018!S28</f>
        <v>17000</v>
      </c>
      <c r="T28" s="229">
        <f t="shared" si="0"/>
        <v>0</v>
      </c>
      <c r="U28" s="232">
        <f t="shared" si="1"/>
        <v>0</v>
      </c>
      <c r="V28" s="229">
        <f t="shared" si="2"/>
        <v>0</v>
      </c>
      <c r="W28" s="232">
        <f t="shared" si="3"/>
        <v>0</v>
      </c>
      <c r="X28" s="229">
        <f t="shared" si="4"/>
        <v>0</v>
      </c>
      <c r="Y28" s="232">
        <f t="shared" si="5"/>
        <v>0</v>
      </c>
    </row>
    <row r="29" spans="1:25" ht="22.5" customHeight="1">
      <c r="A29" s="233" t="s">
        <v>2521</v>
      </c>
      <c r="B29" s="234" t="s">
        <v>2722</v>
      </c>
      <c r="C29" s="235" t="s">
        <v>1625</v>
      </c>
      <c r="D29" s="235" t="s">
        <v>2719</v>
      </c>
      <c r="E29" s="236" t="s">
        <v>2522</v>
      </c>
      <c r="F29" s="236" t="s">
        <v>2523</v>
      </c>
      <c r="G29" s="253"/>
      <c r="H29" s="253"/>
      <c r="I29" s="254"/>
      <c r="J29" s="239"/>
      <c r="K29" s="360"/>
      <c r="L29" s="359"/>
      <c r="M29" s="241"/>
      <c r="N29" s="229">
        <f>[2]pdc2018!N29</f>
        <v>0</v>
      </c>
      <c r="O29" s="230">
        <f>[2]pdc2018!O29</f>
        <v>0</v>
      </c>
      <c r="P29" s="230">
        <f>[2]pdc2018!P29</f>
        <v>0</v>
      </c>
      <c r="Q29" s="230">
        <f>[2]pdc2018!Q29</f>
        <v>0</v>
      </c>
      <c r="R29" s="230">
        <f>[2]pdc2018!R29</f>
        <v>0</v>
      </c>
      <c r="S29" s="231">
        <f>[2]pdc2018!S29</f>
        <v>0</v>
      </c>
      <c r="T29" s="229">
        <f t="shared" si="0"/>
        <v>0</v>
      </c>
      <c r="U29" s="232" t="str">
        <f t="shared" si="1"/>
        <v/>
      </c>
      <c r="V29" s="229">
        <f t="shared" si="2"/>
        <v>0</v>
      </c>
      <c r="W29" s="232" t="str">
        <f t="shared" si="3"/>
        <v/>
      </c>
      <c r="X29" s="229">
        <f t="shared" si="4"/>
        <v>0</v>
      </c>
      <c r="Y29" s="232" t="str">
        <f t="shared" si="5"/>
        <v/>
      </c>
    </row>
    <row r="30" spans="1:25" ht="22.5" customHeight="1">
      <c r="A30" s="189" t="s">
        <v>2524</v>
      </c>
      <c r="B30" s="242" t="s">
        <v>2722</v>
      </c>
      <c r="C30" s="243" t="s">
        <v>1625</v>
      </c>
      <c r="D30" s="243" t="s">
        <v>2717</v>
      </c>
      <c r="E30" s="245" t="s">
        <v>2522</v>
      </c>
      <c r="F30" s="245" t="s">
        <v>2523</v>
      </c>
      <c r="G30" s="246" t="s">
        <v>723</v>
      </c>
      <c r="H30" s="246" t="s">
        <v>2525</v>
      </c>
      <c r="I30" s="247" t="s">
        <v>1622</v>
      </c>
      <c r="J30" s="248" t="s">
        <v>3228</v>
      </c>
      <c r="K30" s="358" t="s">
        <v>3167</v>
      </c>
      <c r="L30" s="359" t="s">
        <v>2001</v>
      </c>
      <c r="M30" s="249"/>
      <c r="N30" s="229">
        <f>[2]pdc2018!N30</f>
        <v>4322632.3099999996</v>
      </c>
      <c r="O30" s="230">
        <f>[2]pdc2018!O30</f>
        <v>5329000</v>
      </c>
      <c r="P30" s="230">
        <f>[2]pdc2018!P30</f>
        <v>4400000</v>
      </c>
      <c r="Q30" s="230">
        <f>[2]pdc2018!Q30</f>
        <v>4422000</v>
      </c>
      <c r="R30" s="230">
        <f>[2]pdc2018!R30</f>
        <v>4444000</v>
      </c>
      <c r="S30" s="231">
        <f>[2]pdc2018!S30</f>
        <v>4466000</v>
      </c>
      <c r="T30" s="229">
        <f t="shared" si="0"/>
        <v>22000</v>
      </c>
      <c r="U30" s="232">
        <f t="shared" si="1"/>
        <v>5.0000000000000001E-3</v>
      </c>
      <c r="V30" s="229">
        <f t="shared" si="2"/>
        <v>22000</v>
      </c>
      <c r="W30" s="232">
        <f t="shared" si="3"/>
        <v>4.9751243781094526E-3</v>
      </c>
      <c r="X30" s="229">
        <f t="shared" si="4"/>
        <v>22000</v>
      </c>
      <c r="Y30" s="232">
        <f t="shared" si="5"/>
        <v>4.9504950495049506E-3</v>
      </c>
    </row>
    <row r="31" spans="1:25" ht="22.5" customHeight="1">
      <c r="A31" s="219" t="s">
        <v>2633</v>
      </c>
      <c r="B31" s="220" t="s">
        <v>2271</v>
      </c>
      <c r="C31" s="221" t="s">
        <v>2718</v>
      </c>
      <c r="D31" s="221" t="s">
        <v>2719</v>
      </c>
      <c r="E31" s="222" t="s">
        <v>2635</v>
      </c>
      <c r="F31" s="222" t="s">
        <v>2634</v>
      </c>
      <c r="G31" s="223"/>
      <c r="H31" s="223"/>
      <c r="I31" s="224"/>
      <c r="J31" s="225"/>
      <c r="K31" s="362"/>
      <c r="L31" s="363"/>
      <c r="M31" s="228"/>
      <c r="N31" s="229">
        <f>[2]pdc2018!N31</f>
        <v>0</v>
      </c>
      <c r="O31" s="230">
        <f>[2]pdc2018!O31</f>
        <v>0</v>
      </c>
      <c r="P31" s="230">
        <f>[2]pdc2018!P31</f>
        <v>0</v>
      </c>
      <c r="Q31" s="230">
        <f>[2]pdc2018!Q31</f>
        <v>0</v>
      </c>
      <c r="R31" s="230">
        <f>[2]pdc2018!R31</f>
        <v>0</v>
      </c>
      <c r="S31" s="231">
        <f>[2]pdc2018!S31</f>
        <v>0</v>
      </c>
      <c r="T31" s="229">
        <f t="shared" si="0"/>
        <v>0</v>
      </c>
      <c r="U31" s="232" t="str">
        <f t="shared" si="1"/>
        <v/>
      </c>
      <c r="V31" s="229">
        <f t="shared" si="2"/>
        <v>0</v>
      </c>
      <c r="W31" s="232" t="str">
        <f t="shared" si="3"/>
        <v/>
      </c>
      <c r="X31" s="229">
        <f t="shared" si="4"/>
        <v>0</v>
      </c>
      <c r="Y31" s="232" t="str">
        <f t="shared" si="5"/>
        <v/>
      </c>
    </row>
    <row r="32" spans="1:25" ht="22.5" customHeight="1">
      <c r="A32" s="255" t="s">
        <v>2636</v>
      </c>
      <c r="B32" s="256" t="s">
        <v>2271</v>
      </c>
      <c r="C32" s="257" t="s">
        <v>2720</v>
      </c>
      <c r="D32" s="257" t="s">
        <v>2719</v>
      </c>
      <c r="E32" s="258" t="s">
        <v>2638</v>
      </c>
      <c r="F32" s="236" t="s">
        <v>2637</v>
      </c>
      <c r="G32" s="259"/>
      <c r="H32" s="259"/>
      <c r="I32" s="260"/>
      <c r="J32" s="261"/>
      <c r="K32" s="364"/>
      <c r="L32" s="365"/>
      <c r="M32" s="249"/>
      <c r="N32" s="229">
        <f>[2]pdc2018!N32</f>
        <v>0</v>
      </c>
      <c r="O32" s="230">
        <f>[2]pdc2018!O32</f>
        <v>0</v>
      </c>
      <c r="P32" s="230">
        <f>[2]pdc2018!P32</f>
        <v>0</v>
      </c>
      <c r="Q32" s="230">
        <f>[2]pdc2018!Q32</f>
        <v>0</v>
      </c>
      <c r="R32" s="230">
        <f>[2]pdc2018!R32</f>
        <v>0</v>
      </c>
      <c r="S32" s="231">
        <f>[2]pdc2018!S32</f>
        <v>0</v>
      </c>
      <c r="T32" s="229">
        <f t="shared" si="0"/>
        <v>0</v>
      </c>
      <c r="U32" s="232" t="str">
        <f t="shared" si="1"/>
        <v/>
      </c>
      <c r="V32" s="229">
        <f t="shared" si="2"/>
        <v>0</v>
      </c>
      <c r="W32" s="232" t="str">
        <f t="shared" si="3"/>
        <v/>
      </c>
      <c r="X32" s="229">
        <f t="shared" si="4"/>
        <v>0</v>
      </c>
      <c r="Y32" s="232" t="str">
        <f t="shared" si="5"/>
        <v/>
      </c>
    </row>
    <row r="33" spans="1:25" ht="22.5" customHeight="1">
      <c r="A33" s="262" t="s">
        <v>2639</v>
      </c>
      <c r="B33" s="263" t="s">
        <v>2271</v>
      </c>
      <c r="C33" s="264" t="s">
        <v>2720</v>
      </c>
      <c r="D33" s="264" t="s">
        <v>2717</v>
      </c>
      <c r="E33" s="265" t="s">
        <v>2638</v>
      </c>
      <c r="F33" s="245" t="s">
        <v>2637</v>
      </c>
      <c r="G33" s="259" t="s">
        <v>724</v>
      </c>
      <c r="H33" s="259" t="s">
        <v>2526</v>
      </c>
      <c r="I33" s="260" t="s">
        <v>2640</v>
      </c>
      <c r="J33" s="261" t="s">
        <v>2642</v>
      </c>
      <c r="K33" s="364" t="s">
        <v>3168</v>
      </c>
      <c r="L33" s="365" t="s">
        <v>2641</v>
      </c>
      <c r="M33" s="249"/>
      <c r="N33" s="229">
        <f>[2]pdc2018!N33</f>
        <v>4450449.42</v>
      </c>
      <c r="O33" s="230">
        <f>[2]pdc2018!O33</f>
        <v>4511800</v>
      </c>
      <c r="P33" s="230">
        <f>[2]pdc2018!P33</f>
        <v>4508000</v>
      </c>
      <c r="Q33" s="230">
        <f>[2]pdc2018!Q33</f>
        <v>4577840</v>
      </c>
      <c r="R33" s="230">
        <f>[2]pdc2018!R33</f>
        <v>4660000</v>
      </c>
      <c r="S33" s="231">
        <f>[2]pdc2018!S33</f>
        <v>4703000</v>
      </c>
      <c r="T33" s="229">
        <f t="shared" si="0"/>
        <v>69840</v>
      </c>
      <c r="U33" s="232">
        <f t="shared" si="1"/>
        <v>1.5492457852706299E-2</v>
      </c>
      <c r="V33" s="229">
        <f t="shared" si="2"/>
        <v>82160</v>
      </c>
      <c r="W33" s="232">
        <f t="shared" si="3"/>
        <v>1.7947328871258061E-2</v>
      </c>
      <c r="X33" s="229">
        <f t="shared" si="4"/>
        <v>43000</v>
      </c>
      <c r="Y33" s="232">
        <f t="shared" si="5"/>
        <v>9.2274678111587977E-3</v>
      </c>
    </row>
    <row r="34" spans="1:25" ht="25.5" customHeight="1">
      <c r="A34" s="255" t="s">
        <v>2643</v>
      </c>
      <c r="B34" s="256" t="s">
        <v>2271</v>
      </c>
      <c r="C34" s="257" t="s">
        <v>2721</v>
      </c>
      <c r="D34" s="257" t="s">
        <v>2719</v>
      </c>
      <c r="E34" s="258" t="s">
        <v>2645</v>
      </c>
      <c r="F34" s="236" t="s">
        <v>2644</v>
      </c>
      <c r="G34" s="259"/>
      <c r="H34" s="259"/>
      <c r="I34" s="260"/>
      <c r="J34" s="261"/>
      <c r="K34" s="364"/>
      <c r="L34" s="365"/>
      <c r="M34" s="249"/>
      <c r="N34" s="229">
        <f>[2]pdc2018!N34</f>
        <v>0</v>
      </c>
      <c r="O34" s="230">
        <f>[2]pdc2018!O34</f>
        <v>0</v>
      </c>
      <c r="P34" s="230">
        <f>[2]pdc2018!P34</f>
        <v>0</v>
      </c>
      <c r="Q34" s="230">
        <f>[2]pdc2018!Q34</f>
        <v>0</v>
      </c>
      <c r="R34" s="230">
        <f>[2]pdc2018!R34</f>
        <v>0</v>
      </c>
      <c r="S34" s="231">
        <f>[2]pdc2018!S34</f>
        <v>0</v>
      </c>
      <c r="T34" s="229">
        <f t="shared" si="0"/>
        <v>0</v>
      </c>
      <c r="U34" s="232" t="str">
        <f t="shared" si="1"/>
        <v/>
      </c>
      <c r="V34" s="229">
        <f t="shared" si="2"/>
        <v>0</v>
      </c>
      <c r="W34" s="232" t="str">
        <f t="shared" si="3"/>
        <v/>
      </c>
      <c r="X34" s="229">
        <f t="shared" si="4"/>
        <v>0</v>
      </c>
      <c r="Y34" s="232" t="str">
        <f t="shared" si="5"/>
        <v/>
      </c>
    </row>
    <row r="35" spans="1:25" ht="22.5" customHeight="1">
      <c r="A35" s="262" t="s">
        <v>2646</v>
      </c>
      <c r="B35" s="263" t="s">
        <v>2271</v>
      </c>
      <c r="C35" s="264" t="s">
        <v>2721</v>
      </c>
      <c r="D35" s="264" t="s">
        <v>2717</v>
      </c>
      <c r="E35" s="265" t="s">
        <v>2648</v>
      </c>
      <c r="F35" s="245" t="s">
        <v>2647</v>
      </c>
      <c r="G35" s="259" t="s">
        <v>725</v>
      </c>
      <c r="H35" s="259" t="s">
        <v>2527</v>
      </c>
      <c r="I35" s="260" t="s">
        <v>2649</v>
      </c>
      <c r="J35" s="261" t="s">
        <v>2642</v>
      </c>
      <c r="K35" s="364" t="s">
        <v>3168</v>
      </c>
      <c r="L35" s="365" t="s">
        <v>2641</v>
      </c>
      <c r="M35" s="249"/>
      <c r="N35" s="229">
        <f>[2]pdc2018!N35</f>
        <v>728295.22</v>
      </c>
      <c r="O35" s="230">
        <f>[2]pdc2018!O35</f>
        <v>667700</v>
      </c>
      <c r="P35" s="230">
        <f>[2]pdc2018!P35</f>
        <v>667700</v>
      </c>
      <c r="Q35" s="230">
        <f>[2]pdc2018!Q35</f>
        <v>681000</v>
      </c>
      <c r="R35" s="230">
        <f>[2]pdc2018!R35</f>
        <v>695000</v>
      </c>
      <c r="S35" s="231">
        <f>[2]pdc2018!S35</f>
        <v>709000</v>
      </c>
      <c r="T35" s="229">
        <f t="shared" si="0"/>
        <v>13300</v>
      </c>
      <c r="U35" s="232">
        <f t="shared" si="1"/>
        <v>1.9919125355698668E-2</v>
      </c>
      <c r="V35" s="229">
        <f t="shared" si="2"/>
        <v>14000</v>
      </c>
      <c r="W35" s="232">
        <f t="shared" si="3"/>
        <v>2.0558002936857563E-2</v>
      </c>
      <c r="X35" s="229">
        <f t="shared" si="4"/>
        <v>14000</v>
      </c>
      <c r="Y35" s="232">
        <f t="shared" si="5"/>
        <v>2.0143884892086329E-2</v>
      </c>
    </row>
    <row r="36" spans="1:25" ht="22.5" customHeight="1">
      <c r="A36" s="262" t="s">
        <v>2650</v>
      </c>
      <c r="B36" s="263" t="s">
        <v>2271</v>
      </c>
      <c r="C36" s="264" t="s">
        <v>2721</v>
      </c>
      <c r="D36" s="264" t="s">
        <v>2725</v>
      </c>
      <c r="E36" s="265" t="s">
        <v>2023</v>
      </c>
      <c r="F36" s="245" t="s">
        <v>2651</v>
      </c>
      <c r="G36" s="259" t="s">
        <v>725</v>
      </c>
      <c r="H36" s="259" t="s">
        <v>2527</v>
      </c>
      <c r="I36" s="260" t="s">
        <v>2649</v>
      </c>
      <c r="J36" s="261" t="s">
        <v>2642</v>
      </c>
      <c r="K36" s="364" t="s">
        <v>3168</v>
      </c>
      <c r="L36" s="365" t="s">
        <v>2641</v>
      </c>
      <c r="M36" s="249"/>
      <c r="N36" s="229">
        <f>[2]pdc2018!N36</f>
        <v>2494487.2799999998</v>
      </c>
      <c r="O36" s="230">
        <f>[2]pdc2018!O36</f>
        <v>2587600</v>
      </c>
      <c r="P36" s="230">
        <f>[2]pdc2018!P36</f>
        <v>2568000</v>
      </c>
      <c r="Q36" s="230">
        <f>[2]pdc2018!Q36</f>
        <v>2605560</v>
      </c>
      <c r="R36" s="230">
        <f>[2]pdc2018!R36</f>
        <v>2651000</v>
      </c>
      <c r="S36" s="231">
        <f>[2]pdc2018!S36</f>
        <v>2675000</v>
      </c>
      <c r="T36" s="229">
        <f t="shared" si="0"/>
        <v>37560</v>
      </c>
      <c r="U36" s="232">
        <f t="shared" si="1"/>
        <v>1.4626168224299066E-2</v>
      </c>
      <c r="V36" s="229">
        <f t="shared" si="2"/>
        <v>45440</v>
      </c>
      <c r="W36" s="232">
        <f t="shared" si="3"/>
        <v>1.7439629100845882E-2</v>
      </c>
      <c r="X36" s="229">
        <f t="shared" si="4"/>
        <v>24000</v>
      </c>
      <c r="Y36" s="232">
        <f t="shared" si="5"/>
        <v>9.0531874764239913E-3</v>
      </c>
    </row>
    <row r="37" spans="1:25" ht="22.5" customHeight="1">
      <c r="A37" s="255" t="s">
        <v>2024</v>
      </c>
      <c r="B37" s="256" t="s">
        <v>2271</v>
      </c>
      <c r="C37" s="257" t="s">
        <v>2722</v>
      </c>
      <c r="D37" s="257" t="s">
        <v>2719</v>
      </c>
      <c r="E37" s="258" t="s">
        <v>2026</v>
      </c>
      <c r="F37" s="236" t="s">
        <v>2025</v>
      </c>
      <c r="G37" s="259"/>
      <c r="H37" s="259"/>
      <c r="I37" s="260"/>
      <c r="J37" s="261"/>
      <c r="K37" s="364"/>
      <c r="L37" s="365"/>
      <c r="M37" s="249"/>
      <c r="N37" s="229">
        <f>[2]pdc2018!N37</f>
        <v>0</v>
      </c>
      <c r="O37" s="230">
        <f>[2]pdc2018!O37</f>
        <v>0</v>
      </c>
      <c r="P37" s="230">
        <f>[2]pdc2018!P37</f>
        <v>0</v>
      </c>
      <c r="Q37" s="230">
        <f>[2]pdc2018!Q37</f>
        <v>0</v>
      </c>
      <c r="R37" s="230">
        <f>[2]pdc2018!R37</f>
        <v>0</v>
      </c>
      <c r="S37" s="231">
        <f>[2]pdc2018!S37</f>
        <v>0</v>
      </c>
      <c r="T37" s="229">
        <f t="shared" si="0"/>
        <v>0</v>
      </c>
      <c r="U37" s="232" t="str">
        <f t="shared" si="1"/>
        <v/>
      </c>
      <c r="V37" s="229">
        <f t="shared" si="2"/>
        <v>0</v>
      </c>
      <c r="W37" s="232" t="str">
        <f t="shared" si="3"/>
        <v/>
      </c>
      <c r="X37" s="229">
        <f t="shared" si="4"/>
        <v>0</v>
      </c>
      <c r="Y37" s="232" t="str">
        <f t="shared" si="5"/>
        <v/>
      </c>
    </row>
    <row r="38" spans="1:25" ht="22.5" customHeight="1">
      <c r="A38" s="262" t="s">
        <v>2027</v>
      </c>
      <c r="B38" s="263" t="s">
        <v>2271</v>
      </c>
      <c r="C38" s="264" t="s">
        <v>2722</v>
      </c>
      <c r="D38" s="264" t="s">
        <v>2717</v>
      </c>
      <c r="E38" s="265" t="s">
        <v>2029</v>
      </c>
      <c r="F38" s="245" t="s">
        <v>2028</v>
      </c>
      <c r="G38" s="259" t="s">
        <v>726</v>
      </c>
      <c r="H38" s="259" t="s">
        <v>2528</v>
      </c>
      <c r="I38" s="260" t="s">
        <v>2030</v>
      </c>
      <c r="J38" s="261" t="s">
        <v>2642</v>
      </c>
      <c r="K38" s="364" t="s">
        <v>3168</v>
      </c>
      <c r="L38" s="365" t="s">
        <v>2641</v>
      </c>
      <c r="M38" s="249"/>
      <c r="N38" s="229">
        <f>[2]pdc2018!N38</f>
        <v>2747405.29</v>
      </c>
      <c r="O38" s="230">
        <f>[2]pdc2018!O38</f>
        <v>4935000</v>
      </c>
      <c r="P38" s="230">
        <f>[2]pdc2018!P38</f>
        <v>3800000</v>
      </c>
      <c r="Q38" s="230">
        <f>[2]pdc2018!Q38</f>
        <v>3989200</v>
      </c>
      <c r="R38" s="230">
        <f>[2]pdc2018!R38</f>
        <v>4039000</v>
      </c>
      <c r="S38" s="231">
        <f>[2]pdc2018!S38</f>
        <v>4149000</v>
      </c>
      <c r="T38" s="229">
        <f t="shared" si="0"/>
        <v>189200</v>
      </c>
      <c r="U38" s="232">
        <f t="shared" si="1"/>
        <v>4.9789473684210529E-2</v>
      </c>
      <c r="V38" s="229">
        <f t="shared" si="2"/>
        <v>49800</v>
      </c>
      <c r="W38" s="232">
        <f t="shared" si="3"/>
        <v>1.2483706006216785E-2</v>
      </c>
      <c r="X38" s="229">
        <f t="shared" si="4"/>
        <v>110000</v>
      </c>
      <c r="Y38" s="232">
        <f t="shared" si="5"/>
        <v>2.7234463976231742E-2</v>
      </c>
    </row>
    <row r="39" spans="1:25" ht="22.5" customHeight="1">
      <c r="A39" s="262" t="s">
        <v>2031</v>
      </c>
      <c r="B39" s="263" t="s">
        <v>2271</v>
      </c>
      <c r="C39" s="264" t="s">
        <v>2722</v>
      </c>
      <c r="D39" s="264" t="s">
        <v>1623</v>
      </c>
      <c r="E39" s="245" t="s">
        <v>2033</v>
      </c>
      <c r="F39" s="245" t="s">
        <v>2032</v>
      </c>
      <c r="G39" s="259" t="s">
        <v>726</v>
      </c>
      <c r="H39" s="259" t="s">
        <v>2528</v>
      </c>
      <c r="I39" s="260" t="s">
        <v>2030</v>
      </c>
      <c r="J39" s="261" t="s">
        <v>2642</v>
      </c>
      <c r="K39" s="364" t="s">
        <v>3168</v>
      </c>
      <c r="L39" s="365" t="s">
        <v>2641</v>
      </c>
      <c r="M39" s="249"/>
      <c r="N39" s="229">
        <f>[2]pdc2018!N39</f>
        <v>942891.08</v>
      </c>
      <c r="O39" s="230">
        <f>[2]pdc2018!O39</f>
        <v>1013100</v>
      </c>
      <c r="P39" s="230">
        <f>[2]pdc2018!P39</f>
        <v>950000</v>
      </c>
      <c r="Q39" s="230">
        <f>[2]pdc2018!Q39</f>
        <v>970120</v>
      </c>
      <c r="R39" s="230">
        <f>[2]pdc2018!R39</f>
        <v>1007000</v>
      </c>
      <c r="S39" s="231">
        <f>[2]pdc2018!S39</f>
        <v>1040000</v>
      </c>
      <c r="T39" s="229">
        <f t="shared" si="0"/>
        <v>20120</v>
      </c>
      <c r="U39" s="232">
        <f t="shared" si="1"/>
        <v>2.1178947368421054E-2</v>
      </c>
      <c r="V39" s="229">
        <f t="shared" si="2"/>
        <v>36880</v>
      </c>
      <c r="W39" s="232">
        <f t="shared" si="3"/>
        <v>3.801591555683833E-2</v>
      </c>
      <c r="X39" s="229">
        <f t="shared" si="4"/>
        <v>33000</v>
      </c>
      <c r="Y39" s="232">
        <f t="shared" si="5"/>
        <v>3.2770605759682221E-2</v>
      </c>
    </row>
    <row r="40" spans="1:25" ht="22.5" customHeight="1">
      <c r="A40" s="255" t="s">
        <v>2034</v>
      </c>
      <c r="B40" s="256" t="s">
        <v>2271</v>
      </c>
      <c r="C40" s="257" t="s">
        <v>2723</v>
      </c>
      <c r="D40" s="257" t="s">
        <v>2719</v>
      </c>
      <c r="E40" s="258" t="s">
        <v>2036</v>
      </c>
      <c r="F40" s="236" t="s">
        <v>2035</v>
      </c>
      <c r="G40" s="259"/>
      <c r="H40" s="259"/>
      <c r="I40" s="260"/>
      <c r="J40" s="261"/>
      <c r="K40" s="364"/>
      <c r="L40" s="365"/>
      <c r="M40" s="249"/>
      <c r="N40" s="229">
        <f>[2]pdc2018!N40</f>
        <v>0</v>
      </c>
      <c r="O40" s="230">
        <f>[2]pdc2018!O40</f>
        <v>0</v>
      </c>
      <c r="P40" s="230">
        <f>[2]pdc2018!P40</f>
        <v>0</v>
      </c>
      <c r="Q40" s="230">
        <f>[2]pdc2018!Q40</f>
        <v>0</v>
      </c>
      <c r="R40" s="230">
        <f>[2]pdc2018!R40</f>
        <v>0</v>
      </c>
      <c r="S40" s="231">
        <f>[2]pdc2018!S40</f>
        <v>0</v>
      </c>
      <c r="T40" s="229">
        <f t="shared" si="0"/>
        <v>0</v>
      </c>
      <c r="U40" s="232" t="str">
        <f t="shared" si="1"/>
        <v/>
      </c>
      <c r="V40" s="229">
        <f t="shared" si="2"/>
        <v>0</v>
      </c>
      <c r="W40" s="232" t="str">
        <f t="shared" si="3"/>
        <v/>
      </c>
      <c r="X40" s="229">
        <f t="shared" si="4"/>
        <v>0</v>
      </c>
      <c r="Y40" s="232" t="str">
        <f t="shared" si="5"/>
        <v/>
      </c>
    </row>
    <row r="41" spans="1:25" ht="22.5" customHeight="1">
      <c r="A41" s="262" t="s">
        <v>2037</v>
      </c>
      <c r="B41" s="263" t="s">
        <v>2271</v>
      </c>
      <c r="C41" s="264" t="s">
        <v>2723</v>
      </c>
      <c r="D41" s="264" t="s">
        <v>2717</v>
      </c>
      <c r="E41" s="265" t="s">
        <v>2036</v>
      </c>
      <c r="F41" s="245" t="s">
        <v>2035</v>
      </c>
      <c r="G41" s="259" t="s">
        <v>726</v>
      </c>
      <c r="H41" s="259" t="s">
        <v>2528</v>
      </c>
      <c r="I41" s="260" t="s">
        <v>2030</v>
      </c>
      <c r="J41" s="261" t="s">
        <v>2642</v>
      </c>
      <c r="K41" s="364" t="s">
        <v>3168</v>
      </c>
      <c r="L41" s="365" t="s">
        <v>2641</v>
      </c>
      <c r="M41" s="249"/>
      <c r="N41" s="229">
        <f>[2]pdc2018!N41</f>
        <v>384985.45</v>
      </c>
      <c r="O41" s="230">
        <f>[2]pdc2018!O41</f>
        <v>374300</v>
      </c>
      <c r="P41" s="230">
        <f>[2]pdc2018!P41</f>
        <v>383000</v>
      </c>
      <c r="Q41" s="230">
        <f>[2]pdc2018!Q41</f>
        <v>391920</v>
      </c>
      <c r="R41" s="230">
        <f>[2]pdc2018!R41</f>
        <v>407000</v>
      </c>
      <c r="S41" s="231">
        <f>[2]pdc2018!S41</f>
        <v>418000</v>
      </c>
      <c r="T41" s="229">
        <f t="shared" si="0"/>
        <v>8920</v>
      </c>
      <c r="U41" s="232">
        <f t="shared" si="1"/>
        <v>2.328981723237598E-2</v>
      </c>
      <c r="V41" s="229">
        <f t="shared" si="2"/>
        <v>15080</v>
      </c>
      <c r="W41" s="232">
        <f t="shared" si="3"/>
        <v>3.8477240253112881E-2</v>
      </c>
      <c r="X41" s="229">
        <f t="shared" si="4"/>
        <v>11000</v>
      </c>
      <c r="Y41" s="232">
        <f t="shared" si="5"/>
        <v>2.7027027027027029E-2</v>
      </c>
    </row>
    <row r="42" spans="1:25" ht="26.25" customHeight="1">
      <c r="A42" s="255" t="s">
        <v>2038</v>
      </c>
      <c r="B42" s="256" t="s">
        <v>2271</v>
      </c>
      <c r="C42" s="257" t="s">
        <v>2724</v>
      </c>
      <c r="D42" s="257" t="s">
        <v>2719</v>
      </c>
      <c r="E42" s="258" t="s">
        <v>2040</v>
      </c>
      <c r="F42" s="236" t="s">
        <v>2039</v>
      </c>
      <c r="G42" s="259"/>
      <c r="H42" s="259"/>
      <c r="I42" s="260"/>
      <c r="J42" s="261"/>
      <c r="K42" s="364"/>
      <c r="L42" s="365"/>
      <c r="M42" s="249"/>
      <c r="N42" s="229">
        <f>[2]pdc2018!N42</f>
        <v>0</v>
      </c>
      <c r="O42" s="230">
        <f>[2]pdc2018!O42</f>
        <v>0</v>
      </c>
      <c r="P42" s="230">
        <f>[2]pdc2018!P42</f>
        <v>0</v>
      </c>
      <c r="Q42" s="230">
        <f>[2]pdc2018!Q42</f>
        <v>0</v>
      </c>
      <c r="R42" s="230">
        <f>[2]pdc2018!R42</f>
        <v>0</v>
      </c>
      <c r="S42" s="231">
        <f>[2]pdc2018!S42</f>
        <v>0</v>
      </c>
      <c r="T42" s="229">
        <f t="shared" si="0"/>
        <v>0</v>
      </c>
      <c r="U42" s="232" t="str">
        <f t="shared" si="1"/>
        <v/>
      </c>
      <c r="V42" s="229">
        <f t="shared" si="2"/>
        <v>0</v>
      </c>
      <c r="W42" s="232" t="str">
        <f t="shared" si="3"/>
        <v/>
      </c>
      <c r="X42" s="229">
        <f t="shared" si="4"/>
        <v>0</v>
      </c>
      <c r="Y42" s="232" t="str">
        <f t="shared" si="5"/>
        <v/>
      </c>
    </row>
    <row r="43" spans="1:25" ht="26.25" customHeight="1">
      <c r="A43" s="262" t="s">
        <v>2041</v>
      </c>
      <c r="B43" s="263" t="s">
        <v>2271</v>
      </c>
      <c r="C43" s="264" t="s">
        <v>2724</v>
      </c>
      <c r="D43" s="264" t="s">
        <v>2717</v>
      </c>
      <c r="E43" s="265" t="s">
        <v>2040</v>
      </c>
      <c r="F43" s="245" t="s">
        <v>2039</v>
      </c>
      <c r="G43" s="259" t="s">
        <v>1216</v>
      </c>
      <c r="H43" s="259" t="s">
        <v>2529</v>
      </c>
      <c r="I43" s="260" t="s">
        <v>2042</v>
      </c>
      <c r="J43" s="261" t="s">
        <v>2642</v>
      </c>
      <c r="K43" s="364" t="s">
        <v>3168</v>
      </c>
      <c r="L43" s="365" t="s">
        <v>2641</v>
      </c>
      <c r="M43" s="249"/>
      <c r="N43" s="229">
        <f>[2]pdc2018!N43</f>
        <v>1319106.1399999999</v>
      </c>
      <c r="O43" s="230">
        <f>[2]pdc2018!O43</f>
        <v>1348700</v>
      </c>
      <c r="P43" s="230">
        <f>[2]pdc2018!P43</f>
        <v>1444000</v>
      </c>
      <c r="Q43" s="230">
        <f>[2]pdc2018!Q43</f>
        <v>1466280</v>
      </c>
      <c r="R43" s="230">
        <f>[2]pdc2018!R43</f>
        <v>1492000</v>
      </c>
      <c r="S43" s="231">
        <f>[2]pdc2018!S43</f>
        <v>1502000</v>
      </c>
      <c r="T43" s="229">
        <f t="shared" si="0"/>
        <v>22280</v>
      </c>
      <c r="U43" s="232">
        <f t="shared" si="1"/>
        <v>1.5429362880886427E-2</v>
      </c>
      <c r="V43" s="229">
        <f t="shared" si="2"/>
        <v>25720</v>
      </c>
      <c r="W43" s="232">
        <f t="shared" si="3"/>
        <v>1.7540988078675285E-2</v>
      </c>
      <c r="X43" s="229">
        <f t="shared" si="4"/>
        <v>10000</v>
      </c>
      <c r="Y43" s="232">
        <f t="shared" si="5"/>
        <v>6.7024128686327079E-3</v>
      </c>
    </row>
    <row r="44" spans="1:25" ht="26.25" customHeight="1">
      <c r="A44" s="255" t="s">
        <v>2043</v>
      </c>
      <c r="B44" s="256" t="s">
        <v>2271</v>
      </c>
      <c r="C44" s="257" t="s">
        <v>1625</v>
      </c>
      <c r="D44" s="257" t="s">
        <v>2719</v>
      </c>
      <c r="E44" s="236" t="s">
        <v>2045</v>
      </c>
      <c r="F44" s="236" t="s">
        <v>2044</v>
      </c>
      <c r="G44" s="259"/>
      <c r="H44" s="259"/>
      <c r="I44" s="260"/>
      <c r="J44" s="261"/>
      <c r="K44" s="364"/>
      <c r="L44" s="365"/>
      <c r="M44" s="249"/>
      <c r="N44" s="229">
        <f>[2]pdc2018!N44</f>
        <v>0</v>
      </c>
      <c r="O44" s="230">
        <f>[2]pdc2018!O44</f>
        <v>0</v>
      </c>
      <c r="P44" s="230">
        <f>[2]pdc2018!P44</f>
        <v>0</v>
      </c>
      <c r="Q44" s="230">
        <f>[2]pdc2018!Q44</f>
        <v>0</v>
      </c>
      <c r="R44" s="230">
        <f>[2]pdc2018!R44</f>
        <v>0</v>
      </c>
      <c r="S44" s="231">
        <f>[2]pdc2018!S44</f>
        <v>0</v>
      </c>
      <c r="T44" s="229">
        <f t="shared" si="0"/>
        <v>0</v>
      </c>
      <c r="U44" s="232" t="str">
        <f t="shared" si="1"/>
        <v/>
      </c>
      <c r="V44" s="229">
        <f t="shared" si="2"/>
        <v>0</v>
      </c>
      <c r="W44" s="232" t="str">
        <f t="shared" si="3"/>
        <v/>
      </c>
      <c r="X44" s="229">
        <f t="shared" si="4"/>
        <v>0</v>
      </c>
      <c r="Y44" s="232" t="str">
        <f t="shared" si="5"/>
        <v/>
      </c>
    </row>
    <row r="45" spans="1:25" ht="22.5" customHeight="1">
      <c r="A45" s="262" t="s">
        <v>2046</v>
      </c>
      <c r="B45" s="263" t="s">
        <v>2271</v>
      </c>
      <c r="C45" s="264" t="s">
        <v>1625</v>
      </c>
      <c r="D45" s="264" t="s">
        <v>2717</v>
      </c>
      <c r="E45" s="265" t="s">
        <v>2045</v>
      </c>
      <c r="F45" s="245" t="s">
        <v>2044</v>
      </c>
      <c r="G45" s="259" t="s">
        <v>1218</v>
      </c>
      <c r="H45" s="259" t="s">
        <v>2530</v>
      </c>
      <c r="I45" s="260" t="s">
        <v>2705</v>
      </c>
      <c r="J45" s="261" t="s">
        <v>2642</v>
      </c>
      <c r="K45" s="364" t="s">
        <v>3168</v>
      </c>
      <c r="L45" s="365" t="s">
        <v>2641</v>
      </c>
      <c r="M45" s="249"/>
      <c r="N45" s="229">
        <f>[2]pdc2018!N45</f>
        <v>368293.57</v>
      </c>
      <c r="O45" s="230">
        <f>[2]pdc2018!O45</f>
        <v>383100</v>
      </c>
      <c r="P45" s="230">
        <f>[2]pdc2018!P45</f>
        <v>310000</v>
      </c>
      <c r="Q45" s="230">
        <f>[2]pdc2018!Q45</f>
        <v>316000</v>
      </c>
      <c r="R45" s="230">
        <f>[2]pdc2018!R45</f>
        <v>323000</v>
      </c>
      <c r="S45" s="231">
        <f>[2]pdc2018!S45</f>
        <v>329000</v>
      </c>
      <c r="T45" s="229">
        <f t="shared" si="0"/>
        <v>6000</v>
      </c>
      <c r="U45" s="232">
        <f t="shared" si="1"/>
        <v>1.935483870967742E-2</v>
      </c>
      <c r="V45" s="229">
        <f t="shared" si="2"/>
        <v>7000</v>
      </c>
      <c r="W45" s="232">
        <f t="shared" si="3"/>
        <v>2.2151898734177215E-2</v>
      </c>
      <c r="X45" s="229">
        <f t="shared" si="4"/>
        <v>6000</v>
      </c>
      <c r="Y45" s="232">
        <f t="shared" si="5"/>
        <v>1.8575851393188854E-2</v>
      </c>
    </row>
    <row r="46" spans="1:25" ht="22.5" customHeight="1">
      <c r="A46" s="219" t="s">
        <v>2047</v>
      </c>
      <c r="B46" s="220" t="s">
        <v>2048</v>
      </c>
      <c r="C46" s="221" t="s">
        <v>2718</v>
      </c>
      <c r="D46" s="221" t="s">
        <v>2719</v>
      </c>
      <c r="E46" s="222" t="s">
        <v>3874</v>
      </c>
      <c r="F46" s="222" t="s">
        <v>3875</v>
      </c>
      <c r="G46" s="223"/>
      <c r="H46" s="223"/>
      <c r="I46" s="224"/>
      <c r="J46" s="225"/>
      <c r="K46" s="362"/>
      <c r="L46" s="363"/>
      <c r="M46" s="228"/>
      <c r="N46" s="229">
        <f>[2]pdc2018!N46</f>
        <v>0</v>
      </c>
      <c r="O46" s="230">
        <f>[2]pdc2018!O46</f>
        <v>0</v>
      </c>
      <c r="P46" s="230">
        <f>[2]pdc2018!P46</f>
        <v>0</v>
      </c>
      <c r="Q46" s="230">
        <f>[2]pdc2018!Q46</f>
        <v>0</v>
      </c>
      <c r="R46" s="230">
        <f>[2]pdc2018!R46</f>
        <v>0</v>
      </c>
      <c r="S46" s="231">
        <f>[2]pdc2018!S46</f>
        <v>0</v>
      </c>
      <c r="T46" s="229">
        <f t="shared" si="0"/>
        <v>0</v>
      </c>
      <c r="U46" s="232" t="str">
        <f t="shared" si="1"/>
        <v/>
      </c>
      <c r="V46" s="229">
        <f t="shared" si="2"/>
        <v>0</v>
      </c>
      <c r="W46" s="232" t="str">
        <f t="shared" si="3"/>
        <v/>
      </c>
      <c r="X46" s="229">
        <f t="shared" si="4"/>
        <v>0</v>
      </c>
      <c r="Y46" s="232" t="str">
        <f t="shared" si="5"/>
        <v/>
      </c>
    </row>
    <row r="47" spans="1:25" ht="26.25" customHeight="1">
      <c r="A47" s="255" t="s">
        <v>2049</v>
      </c>
      <c r="B47" s="256" t="s">
        <v>2048</v>
      </c>
      <c r="C47" s="257" t="s">
        <v>2720</v>
      </c>
      <c r="D47" s="257" t="s">
        <v>2719</v>
      </c>
      <c r="E47" s="258" t="s">
        <v>2051</v>
      </c>
      <c r="F47" s="236" t="s">
        <v>2050</v>
      </c>
      <c r="G47" s="259"/>
      <c r="H47" s="259"/>
      <c r="I47" s="260"/>
      <c r="J47" s="261"/>
      <c r="K47" s="364"/>
      <c r="L47" s="365"/>
      <c r="M47" s="249"/>
      <c r="N47" s="229">
        <f>[2]pdc2018!N47</f>
        <v>0</v>
      </c>
      <c r="O47" s="230">
        <f>[2]pdc2018!O47</f>
        <v>0</v>
      </c>
      <c r="P47" s="230">
        <f>[2]pdc2018!P47</f>
        <v>0</v>
      </c>
      <c r="Q47" s="230">
        <f>[2]pdc2018!Q47</f>
        <v>0</v>
      </c>
      <c r="R47" s="230">
        <f>[2]pdc2018!R47</f>
        <v>0</v>
      </c>
      <c r="S47" s="231">
        <f>[2]pdc2018!S47</f>
        <v>0</v>
      </c>
      <c r="T47" s="229">
        <f t="shared" si="0"/>
        <v>0</v>
      </c>
      <c r="U47" s="232" t="str">
        <f t="shared" si="1"/>
        <v/>
      </c>
      <c r="V47" s="229">
        <f t="shared" si="2"/>
        <v>0</v>
      </c>
      <c r="W47" s="232" t="str">
        <f t="shared" si="3"/>
        <v/>
      </c>
      <c r="X47" s="229">
        <f t="shared" si="4"/>
        <v>0</v>
      </c>
      <c r="Y47" s="232" t="str">
        <f t="shared" si="5"/>
        <v/>
      </c>
    </row>
    <row r="48" spans="1:25" ht="26.25" customHeight="1">
      <c r="A48" s="262" t="s">
        <v>2052</v>
      </c>
      <c r="B48" s="263" t="s">
        <v>2048</v>
      </c>
      <c r="C48" s="264" t="s">
        <v>2720</v>
      </c>
      <c r="D48" s="264" t="s">
        <v>2717</v>
      </c>
      <c r="E48" s="265" t="s">
        <v>2051</v>
      </c>
      <c r="F48" s="245" t="s">
        <v>2050</v>
      </c>
      <c r="G48" s="259" t="s">
        <v>1217</v>
      </c>
      <c r="H48" s="259" t="s">
        <v>2053</v>
      </c>
      <c r="I48" s="260" t="s">
        <v>2054</v>
      </c>
      <c r="J48" s="261" t="s">
        <v>2642</v>
      </c>
      <c r="K48" s="364" t="s">
        <v>3168</v>
      </c>
      <c r="L48" s="365" t="s">
        <v>2641</v>
      </c>
      <c r="M48" s="249"/>
      <c r="N48" s="229">
        <f>[2]pdc2018!N48</f>
        <v>2032487.45</v>
      </c>
      <c r="O48" s="230">
        <f>[2]pdc2018!O48</f>
        <v>2409500</v>
      </c>
      <c r="P48" s="230">
        <f>[2]pdc2018!P48</f>
        <v>2200000</v>
      </c>
      <c r="Q48" s="230">
        <f>[2]pdc2018!Q48</f>
        <v>2244000</v>
      </c>
      <c r="R48" s="230">
        <f>[2]pdc2018!R48</f>
        <v>2289000</v>
      </c>
      <c r="S48" s="231">
        <f>[2]pdc2018!S48</f>
        <v>2304000</v>
      </c>
      <c r="T48" s="229">
        <f t="shared" si="0"/>
        <v>44000</v>
      </c>
      <c r="U48" s="232">
        <f t="shared" si="1"/>
        <v>0.02</v>
      </c>
      <c r="V48" s="229">
        <f t="shared" si="2"/>
        <v>45000</v>
      </c>
      <c r="W48" s="232">
        <f t="shared" si="3"/>
        <v>2.0053475935828877E-2</v>
      </c>
      <c r="X48" s="229">
        <f t="shared" si="4"/>
        <v>15000</v>
      </c>
      <c r="Y48" s="232">
        <f t="shared" si="5"/>
        <v>6.55307994757536E-3</v>
      </c>
    </row>
    <row r="49" spans="1:25" ht="26.25" customHeight="1">
      <c r="A49" s="255" t="s">
        <v>2055</v>
      </c>
      <c r="B49" s="256" t="s">
        <v>2048</v>
      </c>
      <c r="C49" s="257" t="s">
        <v>2721</v>
      </c>
      <c r="D49" s="257" t="s">
        <v>2719</v>
      </c>
      <c r="E49" s="258" t="s">
        <v>1381</v>
      </c>
      <c r="F49" s="236" t="s">
        <v>1380</v>
      </c>
      <c r="G49" s="259"/>
      <c r="H49" s="259"/>
      <c r="I49" s="260"/>
      <c r="J49" s="261"/>
      <c r="K49" s="364"/>
      <c r="L49" s="365"/>
      <c r="M49" s="249"/>
      <c r="N49" s="229">
        <f>[2]pdc2018!N49</f>
        <v>0</v>
      </c>
      <c r="O49" s="230">
        <f>[2]pdc2018!O49</f>
        <v>0</v>
      </c>
      <c r="P49" s="230">
        <f>[2]pdc2018!P49</f>
        <v>0</v>
      </c>
      <c r="Q49" s="230">
        <f>[2]pdc2018!Q49</f>
        <v>0</v>
      </c>
      <c r="R49" s="230">
        <f>[2]pdc2018!R49</f>
        <v>0</v>
      </c>
      <c r="S49" s="231">
        <f>[2]pdc2018!S49</f>
        <v>0</v>
      </c>
      <c r="T49" s="229">
        <f t="shared" si="0"/>
        <v>0</v>
      </c>
      <c r="U49" s="232" t="str">
        <f t="shared" si="1"/>
        <v/>
      </c>
      <c r="V49" s="229">
        <f t="shared" si="2"/>
        <v>0</v>
      </c>
      <c r="W49" s="232" t="str">
        <f t="shared" si="3"/>
        <v/>
      </c>
      <c r="X49" s="229">
        <f t="shared" si="4"/>
        <v>0</v>
      </c>
      <c r="Y49" s="232" t="str">
        <f t="shared" si="5"/>
        <v/>
      </c>
    </row>
    <row r="50" spans="1:25" ht="26.25" customHeight="1">
      <c r="A50" s="262" t="s">
        <v>1382</v>
      </c>
      <c r="B50" s="263" t="s">
        <v>2048</v>
      </c>
      <c r="C50" s="264" t="s">
        <v>2721</v>
      </c>
      <c r="D50" s="264" t="s">
        <v>2717</v>
      </c>
      <c r="E50" s="265" t="s">
        <v>1381</v>
      </c>
      <c r="F50" s="245" t="s">
        <v>1380</v>
      </c>
      <c r="G50" s="259" t="s">
        <v>1217</v>
      </c>
      <c r="H50" s="259" t="s">
        <v>2053</v>
      </c>
      <c r="I50" s="260" t="s">
        <v>2054</v>
      </c>
      <c r="J50" s="261" t="s">
        <v>2642</v>
      </c>
      <c r="K50" s="364" t="s">
        <v>3168</v>
      </c>
      <c r="L50" s="365" t="s">
        <v>2641</v>
      </c>
      <c r="M50" s="249"/>
      <c r="N50" s="229">
        <f>[2]pdc2018!N50</f>
        <v>780388.75</v>
      </c>
      <c r="O50" s="230">
        <f>[2]pdc2018!O50</f>
        <v>743100</v>
      </c>
      <c r="P50" s="230">
        <f>[2]pdc2018!P50</f>
        <v>743100</v>
      </c>
      <c r="Q50" s="230">
        <f>[2]pdc2018!Q50</f>
        <v>758000</v>
      </c>
      <c r="R50" s="230">
        <f>[2]pdc2018!R50</f>
        <v>773000</v>
      </c>
      <c r="S50" s="231">
        <f>[2]pdc2018!S50</f>
        <v>788000</v>
      </c>
      <c r="T50" s="229">
        <f t="shared" si="0"/>
        <v>14900</v>
      </c>
      <c r="U50" s="232">
        <f t="shared" si="1"/>
        <v>2.0051137128246535E-2</v>
      </c>
      <c r="V50" s="229">
        <f t="shared" si="2"/>
        <v>15000</v>
      </c>
      <c r="W50" s="232">
        <f t="shared" si="3"/>
        <v>1.9788918205804751E-2</v>
      </c>
      <c r="X50" s="229">
        <f t="shared" si="4"/>
        <v>15000</v>
      </c>
      <c r="Y50" s="232">
        <f t="shared" si="5"/>
        <v>1.9404915912031046E-2</v>
      </c>
    </row>
    <row r="51" spans="1:25" ht="26.25" customHeight="1">
      <c r="A51" s="255" t="s">
        <v>1383</v>
      </c>
      <c r="B51" s="256" t="s">
        <v>2048</v>
      </c>
      <c r="C51" s="257" t="s">
        <v>2722</v>
      </c>
      <c r="D51" s="257" t="s">
        <v>2719</v>
      </c>
      <c r="E51" s="258" t="s">
        <v>1385</v>
      </c>
      <c r="F51" s="236" t="s">
        <v>1384</v>
      </c>
      <c r="G51" s="259"/>
      <c r="H51" s="259"/>
      <c r="I51" s="260"/>
      <c r="J51" s="261"/>
      <c r="K51" s="364"/>
      <c r="L51" s="365"/>
      <c r="M51" s="249"/>
      <c r="N51" s="229">
        <f>[2]pdc2018!N51</f>
        <v>0</v>
      </c>
      <c r="O51" s="230">
        <f>[2]pdc2018!O51</f>
        <v>0</v>
      </c>
      <c r="P51" s="230">
        <f>[2]pdc2018!P51</f>
        <v>0</v>
      </c>
      <c r="Q51" s="230">
        <f>[2]pdc2018!Q51</f>
        <v>0</v>
      </c>
      <c r="R51" s="230">
        <f>[2]pdc2018!R51</f>
        <v>0</v>
      </c>
      <c r="S51" s="231">
        <f>[2]pdc2018!S51</f>
        <v>0</v>
      </c>
      <c r="T51" s="229">
        <f t="shared" si="0"/>
        <v>0</v>
      </c>
      <c r="U51" s="232" t="str">
        <f t="shared" si="1"/>
        <v/>
      </c>
      <c r="V51" s="229">
        <f t="shared" si="2"/>
        <v>0</v>
      </c>
      <c r="W51" s="232" t="str">
        <f t="shared" si="3"/>
        <v/>
      </c>
      <c r="X51" s="229">
        <f t="shared" si="4"/>
        <v>0</v>
      </c>
      <c r="Y51" s="232" t="str">
        <f t="shared" si="5"/>
        <v/>
      </c>
    </row>
    <row r="52" spans="1:25" ht="26.25" customHeight="1">
      <c r="A52" s="262" t="s">
        <v>1386</v>
      </c>
      <c r="B52" s="263" t="s">
        <v>2048</v>
      </c>
      <c r="C52" s="264" t="s">
        <v>2722</v>
      </c>
      <c r="D52" s="264" t="s">
        <v>2717</v>
      </c>
      <c r="E52" s="265" t="s">
        <v>1385</v>
      </c>
      <c r="F52" s="245" t="s">
        <v>1384</v>
      </c>
      <c r="G52" s="259" t="s">
        <v>1217</v>
      </c>
      <c r="H52" s="259" t="s">
        <v>2053</v>
      </c>
      <c r="I52" s="260" t="s">
        <v>2054</v>
      </c>
      <c r="J52" s="261" t="s">
        <v>2642</v>
      </c>
      <c r="K52" s="364" t="s">
        <v>3168</v>
      </c>
      <c r="L52" s="365" t="s">
        <v>2641</v>
      </c>
      <c r="M52" s="249"/>
      <c r="N52" s="229">
        <f>[2]pdc2018!N52</f>
        <v>281542.64</v>
      </c>
      <c r="O52" s="230">
        <f>[2]pdc2018!O52</f>
        <v>303300</v>
      </c>
      <c r="P52" s="230">
        <f>[2]pdc2018!P52</f>
        <v>422000</v>
      </c>
      <c r="Q52" s="230">
        <f>[2]pdc2018!Q52</f>
        <v>430000</v>
      </c>
      <c r="R52" s="230">
        <f>[2]pdc2018!R52</f>
        <v>439000</v>
      </c>
      <c r="S52" s="231">
        <f>[2]pdc2018!S52</f>
        <v>448000</v>
      </c>
      <c r="T52" s="229">
        <f t="shared" si="0"/>
        <v>8000</v>
      </c>
      <c r="U52" s="232">
        <f t="shared" si="1"/>
        <v>1.8957345971563982E-2</v>
      </c>
      <c r="V52" s="229">
        <f t="shared" si="2"/>
        <v>9000</v>
      </c>
      <c r="W52" s="232">
        <f t="shared" si="3"/>
        <v>2.0930232558139535E-2</v>
      </c>
      <c r="X52" s="229">
        <f t="shared" si="4"/>
        <v>9000</v>
      </c>
      <c r="Y52" s="232">
        <f t="shared" si="5"/>
        <v>2.0501138952164009E-2</v>
      </c>
    </row>
    <row r="53" spans="1:25" ht="26.25" customHeight="1">
      <c r="A53" s="255" t="s">
        <v>1387</v>
      </c>
      <c r="B53" s="256" t="s">
        <v>2048</v>
      </c>
      <c r="C53" s="257" t="s">
        <v>2723</v>
      </c>
      <c r="D53" s="257" t="s">
        <v>2719</v>
      </c>
      <c r="E53" s="258" t="s">
        <v>3876</v>
      </c>
      <c r="F53" s="236" t="s">
        <v>1388</v>
      </c>
      <c r="G53" s="259"/>
      <c r="H53" s="259"/>
      <c r="I53" s="260"/>
      <c r="J53" s="261"/>
      <c r="K53" s="364"/>
      <c r="L53" s="365"/>
      <c r="M53" s="249"/>
      <c r="N53" s="229">
        <f>[2]pdc2018!N53</f>
        <v>0</v>
      </c>
      <c r="O53" s="230">
        <f>[2]pdc2018!O53</f>
        <v>0</v>
      </c>
      <c r="P53" s="230">
        <f>[2]pdc2018!P53</f>
        <v>0</v>
      </c>
      <c r="Q53" s="230">
        <f>[2]pdc2018!Q53</f>
        <v>0</v>
      </c>
      <c r="R53" s="230">
        <f>[2]pdc2018!R53</f>
        <v>0</v>
      </c>
      <c r="S53" s="231">
        <f>[2]pdc2018!S53</f>
        <v>0</v>
      </c>
      <c r="T53" s="229">
        <f t="shared" si="0"/>
        <v>0</v>
      </c>
      <c r="U53" s="232" t="str">
        <f t="shared" si="1"/>
        <v/>
      </c>
      <c r="V53" s="229">
        <f t="shared" si="2"/>
        <v>0</v>
      </c>
      <c r="W53" s="232" t="str">
        <f t="shared" si="3"/>
        <v/>
      </c>
      <c r="X53" s="229">
        <f t="shared" si="4"/>
        <v>0</v>
      </c>
      <c r="Y53" s="232" t="str">
        <f t="shared" si="5"/>
        <v/>
      </c>
    </row>
    <row r="54" spans="1:25" ht="26.25" customHeight="1">
      <c r="A54" s="262" t="s">
        <v>1389</v>
      </c>
      <c r="B54" s="263" t="s">
        <v>2048</v>
      </c>
      <c r="C54" s="264" t="s">
        <v>2723</v>
      </c>
      <c r="D54" s="264" t="s">
        <v>2717</v>
      </c>
      <c r="E54" s="265" t="s">
        <v>3876</v>
      </c>
      <c r="F54" s="245" t="s">
        <v>1388</v>
      </c>
      <c r="G54" s="259" t="s">
        <v>1217</v>
      </c>
      <c r="H54" s="259" t="s">
        <v>2053</v>
      </c>
      <c r="I54" s="260" t="s">
        <v>2054</v>
      </c>
      <c r="J54" s="261" t="s">
        <v>2642</v>
      </c>
      <c r="K54" s="364" t="s">
        <v>3168</v>
      </c>
      <c r="L54" s="365" t="s">
        <v>2641</v>
      </c>
      <c r="M54" s="249"/>
      <c r="N54" s="229">
        <f>[2]pdc2018!N54</f>
        <v>3510.51</v>
      </c>
      <c r="O54" s="230">
        <f>[2]pdc2018!O54</f>
        <v>5000</v>
      </c>
      <c r="P54" s="230">
        <f>[2]pdc2018!P54</f>
        <v>5000</v>
      </c>
      <c r="Q54" s="230">
        <f>[2]pdc2018!Q54</f>
        <v>5000</v>
      </c>
      <c r="R54" s="230">
        <f>[2]pdc2018!R54</f>
        <v>5000</v>
      </c>
      <c r="S54" s="231">
        <f>[2]pdc2018!S54</f>
        <v>5000</v>
      </c>
      <c r="T54" s="229">
        <f t="shared" si="0"/>
        <v>0</v>
      </c>
      <c r="U54" s="232">
        <f t="shared" si="1"/>
        <v>0</v>
      </c>
      <c r="V54" s="229">
        <f t="shared" si="2"/>
        <v>0</v>
      </c>
      <c r="W54" s="232">
        <f t="shared" si="3"/>
        <v>0</v>
      </c>
      <c r="X54" s="229">
        <f t="shared" si="4"/>
        <v>0</v>
      </c>
      <c r="Y54" s="232">
        <f t="shared" si="5"/>
        <v>0</v>
      </c>
    </row>
    <row r="55" spans="1:25" ht="26.25" customHeight="1">
      <c r="A55" s="219" t="s">
        <v>1390</v>
      </c>
      <c r="B55" s="220" t="s">
        <v>1391</v>
      </c>
      <c r="C55" s="221" t="s">
        <v>2718</v>
      </c>
      <c r="D55" s="221" t="s">
        <v>2719</v>
      </c>
      <c r="E55" s="222" t="s">
        <v>3877</v>
      </c>
      <c r="F55" s="222" t="s">
        <v>3878</v>
      </c>
      <c r="G55" s="223"/>
      <c r="H55" s="223"/>
      <c r="I55" s="224"/>
      <c r="J55" s="225"/>
      <c r="K55" s="362"/>
      <c r="L55" s="363"/>
      <c r="M55" s="228"/>
      <c r="N55" s="229">
        <f>[2]pdc2018!N55</f>
        <v>0</v>
      </c>
      <c r="O55" s="230">
        <f>[2]pdc2018!O55</f>
        <v>0</v>
      </c>
      <c r="P55" s="230">
        <f>[2]pdc2018!P55</f>
        <v>0</v>
      </c>
      <c r="Q55" s="230">
        <f>[2]pdc2018!Q55</f>
        <v>0</v>
      </c>
      <c r="R55" s="230">
        <f>[2]pdc2018!R55</f>
        <v>0</v>
      </c>
      <c r="S55" s="231">
        <f>[2]pdc2018!S55</f>
        <v>0</v>
      </c>
      <c r="T55" s="229">
        <f t="shared" si="0"/>
        <v>0</v>
      </c>
      <c r="U55" s="232" t="str">
        <f t="shared" si="1"/>
        <v/>
      </c>
      <c r="V55" s="229">
        <f t="shared" si="2"/>
        <v>0</v>
      </c>
      <c r="W55" s="232" t="str">
        <f t="shared" si="3"/>
        <v/>
      </c>
      <c r="X55" s="229">
        <f t="shared" si="4"/>
        <v>0</v>
      </c>
      <c r="Y55" s="232" t="str">
        <f t="shared" si="5"/>
        <v/>
      </c>
    </row>
    <row r="56" spans="1:25" ht="26.25" customHeight="1">
      <c r="A56" s="255" t="s">
        <v>1392</v>
      </c>
      <c r="B56" s="256" t="s">
        <v>1391</v>
      </c>
      <c r="C56" s="257" t="s">
        <v>2720</v>
      </c>
      <c r="D56" s="257" t="s">
        <v>2719</v>
      </c>
      <c r="E56" s="258" t="s">
        <v>1394</v>
      </c>
      <c r="F56" s="236" t="s">
        <v>1393</v>
      </c>
      <c r="G56" s="259"/>
      <c r="H56" s="259"/>
      <c r="I56" s="260"/>
      <c r="J56" s="261"/>
      <c r="K56" s="364"/>
      <c r="L56" s="365"/>
      <c r="M56" s="249"/>
      <c r="N56" s="229">
        <f>[2]pdc2018!N56</f>
        <v>0</v>
      </c>
      <c r="O56" s="230">
        <f>[2]pdc2018!O56</f>
        <v>0</v>
      </c>
      <c r="P56" s="230">
        <f>[2]pdc2018!P56</f>
        <v>0</v>
      </c>
      <c r="Q56" s="230">
        <f>[2]pdc2018!Q56</f>
        <v>0</v>
      </c>
      <c r="R56" s="230">
        <f>[2]pdc2018!R56</f>
        <v>0</v>
      </c>
      <c r="S56" s="231">
        <f>[2]pdc2018!S56</f>
        <v>0</v>
      </c>
      <c r="T56" s="229">
        <f t="shared" si="0"/>
        <v>0</v>
      </c>
      <c r="U56" s="232" t="str">
        <f t="shared" si="1"/>
        <v/>
      </c>
      <c r="V56" s="229">
        <f t="shared" si="2"/>
        <v>0</v>
      </c>
      <c r="W56" s="232" t="str">
        <f t="shared" si="3"/>
        <v/>
      </c>
      <c r="X56" s="229">
        <f t="shared" si="4"/>
        <v>0</v>
      </c>
      <c r="Y56" s="232" t="str">
        <f t="shared" si="5"/>
        <v/>
      </c>
    </row>
    <row r="57" spans="1:25" ht="26.25" customHeight="1">
      <c r="A57" s="262" t="s">
        <v>1395</v>
      </c>
      <c r="B57" s="263" t="s">
        <v>1391</v>
      </c>
      <c r="C57" s="264" t="s">
        <v>2720</v>
      </c>
      <c r="D57" s="264" t="s">
        <v>2717</v>
      </c>
      <c r="E57" s="265" t="s">
        <v>1394</v>
      </c>
      <c r="F57" s="245" t="s">
        <v>1393</v>
      </c>
      <c r="G57" s="259" t="s">
        <v>30</v>
      </c>
      <c r="H57" s="259" t="s">
        <v>1396</v>
      </c>
      <c r="I57" s="260" t="s">
        <v>2531</v>
      </c>
      <c r="J57" s="261" t="s">
        <v>2405</v>
      </c>
      <c r="K57" s="364" t="s">
        <v>2406</v>
      </c>
      <c r="L57" s="4" t="s">
        <v>1397</v>
      </c>
      <c r="M57" s="249"/>
      <c r="N57" s="229">
        <f>[2]pdc2018!N57</f>
        <v>6867076.8300000001</v>
      </c>
      <c r="O57" s="230">
        <f>[2]pdc2018!O57</f>
        <v>7337100</v>
      </c>
      <c r="P57" s="230">
        <f>[2]pdc2018!P57</f>
        <v>7337000</v>
      </c>
      <c r="Q57" s="230">
        <f>[2]pdc2018!Q57</f>
        <v>7557000</v>
      </c>
      <c r="R57" s="230">
        <f>[2]pdc2018!R57</f>
        <v>7784000</v>
      </c>
      <c r="S57" s="231">
        <f>[2]pdc2018!S57</f>
        <v>8017000</v>
      </c>
      <c r="T57" s="229">
        <f t="shared" si="0"/>
        <v>220000</v>
      </c>
      <c r="U57" s="232">
        <f t="shared" si="1"/>
        <v>2.9985007496251874E-2</v>
      </c>
      <c r="V57" s="229">
        <f t="shared" si="2"/>
        <v>227000</v>
      </c>
      <c r="W57" s="232">
        <f t="shared" si="3"/>
        <v>3.0038375016540955E-2</v>
      </c>
      <c r="X57" s="229">
        <f t="shared" si="4"/>
        <v>233000</v>
      </c>
      <c r="Y57" s="232">
        <f t="shared" si="5"/>
        <v>2.9933196300102775E-2</v>
      </c>
    </row>
    <row r="58" spans="1:25" ht="26.25" customHeight="1">
      <c r="A58" s="189" t="s">
        <v>2532</v>
      </c>
      <c r="B58" s="242" t="s">
        <v>1391</v>
      </c>
      <c r="C58" s="243" t="s">
        <v>2720</v>
      </c>
      <c r="D58" s="243" t="s">
        <v>2725</v>
      </c>
      <c r="E58" s="245" t="s">
        <v>2533</v>
      </c>
      <c r="F58" s="245" t="s">
        <v>2534</v>
      </c>
      <c r="G58" s="246" t="s">
        <v>31</v>
      </c>
      <c r="H58" s="246" t="s">
        <v>2535</v>
      </c>
      <c r="I58" s="247" t="s">
        <v>2536</v>
      </c>
      <c r="J58" s="261" t="s">
        <v>2405</v>
      </c>
      <c r="K58" s="364" t="s">
        <v>2406</v>
      </c>
      <c r="L58" s="4" t="s">
        <v>1397</v>
      </c>
      <c r="M58" s="249"/>
      <c r="N58" s="229">
        <f>[2]pdc2018!N58</f>
        <v>0</v>
      </c>
      <c r="O58" s="230">
        <f>[2]pdc2018!O58</f>
        <v>0</v>
      </c>
      <c r="P58" s="230">
        <f>[2]pdc2018!P58</f>
        <v>0</v>
      </c>
      <c r="Q58" s="230">
        <f>[2]pdc2018!Q58</f>
        <v>0</v>
      </c>
      <c r="R58" s="230">
        <f>[2]pdc2018!R58</f>
        <v>0</v>
      </c>
      <c r="S58" s="231">
        <f>[2]pdc2018!S58</f>
        <v>0</v>
      </c>
      <c r="T58" s="229">
        <f t="shared" si="0"/>
        <v>0</v>
      </c>
      <c r="U58" s="232" t="str">
        <f t="shared" si="1"/>
        <v/>
      </c>
      <c r="V58" s="229">
        <f t="shared" si="2"/>
        <v>0</v>
      </c>
      <c r="W58" s="232" t="str">
        <f t="shared" si="3"/>
        <v/>
      </c>
      <c r="X58" s="229">
        <f t="shared" si="4"/>
        <v>0</v>
      </c>
      <c r="Y58" s="232" t="str">
        <f t="shared" si="5"/>
        <v/>
      </c>
    </row>
    <row r="59" spans="1:25" ht="26.25" customHeight="1">
      <c r="A59" s="255" t="s">
        <v>1399</v>
      </c>
      <c r="B59" s="256" t="s">
        <v>1391</v>
      </c>
      <c r="C59" s="257" t="s">
        <v>2721</v>
      </c>
      <c r="D59" s="257" t="s">
        <v>2719</v>
      </c>
      <c r="E59" s="258" t="s">
        <v>1401</v>
      </c>
      <c r="F59" s="236" t="s">
        <v>1400</v>
      </c>
      <c r="G59" s="259"/>
      <c r="H59" s="259"/>
      <c r="I59" s="260"/>
      <c r="J59" s="261"/>
      <c r="K59" s="364"/>
      <c r="L59" s="365"/>
      <c r="M59" s="249"/>
      <c r="N59" s="229">
        <f>[2]pdc2018!N59</f>
        <v>0</v>
      </c>
      <c r="O59" s="230">
        <f>[2]pdc2018!O59</f>
        <v>0</v>
      </c>
      <c r="P59" s="230">
        <f>[2]pdc2018!P59</f>
        <v>0</v>
      </c>
      <c r="Q59" s="230">
        <f>[2]pdc2018!Q59</f>
        <v>0</v>
      </c>
      <c r="R59" s="230">
        <f>[2]pdc2018!R59</f>
        <v>0</v>
      </c>
      <c r="S59" s="231">
        <f>[2]pdc2018!S59</f>
        <v>0</v>
      </c>
      <c r="T59" s="229">
        <f t="shared" si="0"/>
        <v>0</v>
      </c>
      <c r="U59" s="232" t="str">
        <f t="shared" si="1"/>
        <v/>
      </c>
      <c r="V59" s="229">
        <f t="shared" si="2"/>
        <v>0</v>
      </c>
      <c r="W59" s="232" t="str">
        <f t="shared" si="3"/>
        <v/>
      </c>
      <c r="X59" s="229">
        <f t="shared" si="4"/>
        <v>0</v>
      </c>
      <c r="Y59" s="232" t="str">
        <f t="shared" si="5"/>
        <v/>
      </c>
    </row>
    <row r="60" spans="1:25" ht="26.25" customHeight="1">
      <c r="A60" s="262" t="s">
        <v>1402</v>
      </c>
      <c r="B60" s="263" t="s">
        <v>1391</v>
      </c>
      <c r="C60" s="264" t="s">
        <v>2721</v>
      </c>
      <c r="D60" s="264" t="s">
        <v>2717</v>
      </c>
      <c r="E60" s="265" t="s">
        <v>1401</v>
      </c>
      <c r="F60" s="245" t="s">
        <v>1400</v>
      </c>
      <c r="G60" s="259" t="s">
        <v>32</v>
      </c>
      <c r="H60" s="259" t="s">
        <v>1403</v>
      </c>
      <c r="I60" s="260" t="s">
        <v>2537</v>
      </c>
      <c r="J60" s="261" t="s">
        <v>2405</v>
      </c>
      <c r="K60" s="364" t="s">
        <v>2406</v>
      </c>
      <c r="L60" s="4" t="s">
        <v>1397</v>
      </c>
      <c r="M60" s="249"/>
      <c r="N60" s="229">
        <f>[2]pdc2018!N60</f>
        <v>8929665.1199999992</v>
      </c>
      <c r="O60" s="230">
        <f>[2]pdc2018!O60</f>
        <v>9623500</v>
      </c>
      <c r="P60" s="230">
        <f>[2]pdc2018!P60</f>
        <v>9198000</v>
      </c>
      <c r="Q60" s="230">
        <f>[2]pdc2018!Q60</f>
        <v>9474000</v>
      </c>
      <c r="R60" s="230">
        <f>[2]pdc2018!R60</f>
        <v>9758000</v>
      </c>
      <c r="S60" s="231">
        <f>[2]pdc2018!S60</f>
        <v>9891000</v>
      </c>
      <c r="T60" s="229">
        <f t="shared" si="0"/>
        <v>276000</v>
      </c>
      <c r="U60" s="232">
        <f t="shared" si="1"/>
        <v>3.0006523157208087E-2</v>
      </c>
      <c r="V60" s="229">
        <f t="shared" si="2"/>
        <v>284000</v>
      </c>
      <c r="W60" s="232">
        <f t="shared" si="3"/>
        <v>2.9976778551826049E-2</v>
      </c>
      <c r="X60" s="229">
        <f t="shared" si="4"/>
        <v>133000</v>
      </c>
      <c r="Y60" s="232">
        <f t="shared" si="5"/>
        <v>1.3629842180774749E-2</v>
      </c>
    </row>
    <row r="61" spans="1:25" ht="26.25" customHeight="1">
      <c r="A61" s="255" t="s">
        <v>1404</v>
      </c>
      <c r="B61" s="256" t="s">
        <v>1391</v>
      </c>
      <c r="C61" s="257" t="s">
        <v>2722</v>
      </c>
      <c r="D61" s="257" t="s">
        <v>2719</v>
      </c>
      <c r="E61" s="258" t="s">
        <v>1406</v>
      </c>
      <c r="F61" s="236" t="s">
        <v>1405</v>
      </c>
      <c r="G61" s="259"/>
      <c r="H61" s="259"/>
      <c r="I61" s="260"/>
      <c r="J61" s="261"/>
      <c r="K61" s="364"/>
      <c r="L61" s="365"/>
      <c r="M61" s="249"/>
      <c r="N61" s="229">
        <f>[2]pdc2018!N61</f>
        <v>0</v>
      </c>
      <c r="O61" s="230">
        <f>[2]pdc2018!O61</f>
        <v>0</v>
      </c>
      <c r="P61" s="230">
        <f>[2]pdc2018!P61</f>
        <v>0</v>
      </c>
      <c r="Q61" s="230">
        <f>[2]pdc2018!Q61</f>
        <v>0</v>
      </c>
      <c r="R61" s="230">
        <f>[2]pdc2018!R61</f>
        <v>0</v>
      </c>
      <c r="S61" s="231">
        <f>[2]pdc2018!S61</f>
        <v>0</v>
      </c>
      <c r="T61" s="229">
        <f t="shared" si="0"/>
        <v>0</v>
      </c>
      <c r="U61" s="232" t="str">
        <f t="shared" si="1"/>
        <v/>
      </c>
      <c r="V61" s="229">
        <f t="shared" si="2"/>
        <v>0</v>
      </c>
      <c r="W61" s="232" t="str">
        <f t="shared" si="3"/>
        <v/>
      </c>
      <c r="X61" s="229">
        <f t="shared" si="4"/>
        <v>0</v>
      </c>
      <c r="Y61" s="232" t="str">
        <f t="shared" si="5"/>
        <v/>
      </c>
    </row>
    <row r="62" spans="1:25" ht="26.25" customHeight="1">
      <c r="A62" s="262" t="s">
        <v>1407</v>
      </c>
      <c r="B62" s="263" t="s">
        <v>1391</v>
      </c>
      <c r="C62" s="264" t="s">
        <v>2722</v>
      </c>
      <c r="D62" s="264" t="s">
        <v>2717</v>
      </c>
      <c r="E62" s="265" t="s">
        <v>1409</v>
      </c>
      <c r="F62" s="245" t="s">
        <v>1408</v>
      </c>
      <c r="G62" s="259" t="s">
        <v>348</v>
      </c>
      <c r="H62" s="259" t="s">
        <v>2538</v>
      </c>
      <c r="I62" s="260" t="s">
        <v>2539</v>
      </c>
      <c r="J62" s="261" t="s">
        <v>2405</v>
      </c>
      <c r="K62" s="364" t="s">
        <v>2406</v>
      </c>
      <c r="L62" s="4" t="s">
        <v>1397</v>
      </c>
      <c r="M62" s="249"/>
      <c r="N62" s="229">
        <f>[2]pdc2018!N62</f>
        <v>3589951.11</v>
      </c>
      <c r="O62" s="230">
        <f>[2]pdc2018!O62</f>
        <v>5305400</v>
      </c>
      <c r="P62" s="230">
        <f>[2]pdc2018!P62</f>
        <v>4308000</v>
      </c>
      <c r="Q62" s="230">
        <f>[2]pdc2018!Q62</f>
        <v>5149800</v>
      </c>
      <c r="R62" s="230">
        <f>[2]pdc2018!R62</f>
        <v>6673500</v>
      </c>
      <c r="S62" s="231">
        <f>[2]pdc2018!S62</f>
        <v>7073800</v>
      </c>
      <c r="T62" s="229">
        <f t="shared" si="0"/>
        <v>841800</v>
      </c>
      <c r="U62" s="232">
        <f t="shared" si="1"/>
        <v>0.19540389972144848</v>
      </c>
      <c r="V62" s="229">
        <f t="shared" si="2"/>
        <v>1523700</v>
      </c>
      <c r="W62" s="232">
        <f t="shared" si="3"/>
        <v>0.29587556798322268</v>
      </c>
      <c r="X62" s="229">
        <f t="shared" si="4"/>
        <v>400300</v>
      </c>
      <c r="Y62" s="232">
        <f t="shared" si="5"/>
        <v>5.9983516895182436E-2</v>
      </c>
    </row>
    <row r="63" spans="1:25" ht="26.25" customHeight="1">
      <c r="A63" s="189" t="s">
        <v>1410</v>
      </c>
      <c r="B63" s="242" t="s">
        <v>1391</v>
      </c>
      <c r="C63" s="243" t="s">
        <v>2722</v>
      </c>
      <c r="D63" s="243" t="s">
        <v>1623</v>
      </c>
      <c r="E63" s="245" t="s">
        <v>1412</v>
      </c>
      <c r="F63" s="245" t="s">
        <v>1411</v>
      </c>
      <c r="G63" s="259" t="s">
        <v>348</v>
      </c>
      <c r="H63" s="259" t="s">
        <v>2538</v>
      </c>
      <c r="I63" s="260" t="s">
        <v>2539</v>
      </c>
      <c r="J63" s="261" t="s">
        <v>2405</v>
      </c>
      <c r="K63" s="364" t="s">
        <v>2406</v>
      </c>
      <c r="L63" s="4" t="s">
        <v>1397</v>
      </c>
      <c r="M63" s="249"/>
      <c r="N63" s="229">
        <f>[2]pdc2018!N63</f>
        <v>1962796.13</v>
      </c>
      <c r="O63" s="230">
        <f>[2]pdc2018!O63</f>
        <v>2848900</v>
      </c>
      <c r="P63" s="230">
        <f>[2]pdc2018!P63</f>
        <v>2022000</v>
      </c>
      <c r="Q63" s="230">
        <f>[2]pdc2018!Q63</f>
        <v>2399700</v>
      </c>
      <c r="R63" s="230">
        <f>[2]pdc2018!R63</f>
        <v>2273200</v>
      </c>
      <c r="S63" s="231">
        <f>[2]pdc2018!S63</f>
        <v>2310100</v>
      </c>
      <c r="T63" s="229">
        <f t="shared" si="0"/>
        <v>377700</v>
      </c>
      <c r="U63" s="232">
        <f t="shared" si="1"/>
        <v>0.18679525222551929</v>
      </c>
      <c r="V63" s="229">
        <f t="shared" si="2"/>
        <v>-126500</v>
      </c>
      <c r="W63" s="232">
        <f t="shared" si="3"/>
        <v>-5.2714922698670667E-2</v>
      </c>
      <c r="X63" s="229">
        <f t="shared" si="4"/>
        <v>36900</v>
      </c>
      <c r="Y63" s="232">
        <f t="shared" si="5"/>
        <v>1.623262361428823E-2</v>
      </c>
    </row>
    <row r="64" spans="1:25" ht="26.25" customHeight="1">
      <c r="A64" s="255" t="s">
        <v>1413</v>
      </c>
      <c r="B64" s="256" t="s">
        <v>1391</v>
      </c>
      <c r="C64" s="257" t="s">
        <v>2723</v>
      </c>
      <c r="D64" s="257" t="s">
        <v>2719</v>
      </c>
      <c r="E64" s="258" t="s">
        <v>1415</v>
      </c>
      <c r="F64" s="236" t="s">
        <v>1414</v>
      </c>
      <c r="G64" s="259"/>
      <c r="H64" s="259"/>
      <c r="I64" s="260"/>
      <c r="J64" s="261"/>
      <c r="K64" s="364"/>
      <c r="L64" s="365"/>
      <c r="M64" s="249"/>
      <c r="N64" s="229">
        <f>[2]pdc2018!N64</f>
        <v>0</v>
      </c>
      <c r="O64" s="230">
        <f>[2]pdc2018!O64</f>
        <v>0</v>
      </c>
      <c r="P64" s="230">
        <f>[2]pdc2018!P64</f>
        <v>0</v>
      </c>
      <c r="Q64" s="230">
        <f>[2]pdc2018!Q64</f>
        <v>0</v>
      </c>
      <c r="R64" s="230">
        <f>[2]pdc2018!R64</f>
        <v>0</v>
      </c>
      <c r="S64" s="231">
        <f>[2]pdc2018!S64</f>
        <v>0</v>
      </c>
      <c r="T64" s="229">
        <f t="shared" si="0"/>
        <v>0</v>
      </c>
      <c r="U64" s="232" t="str">
        <f t="shared" si="1"/>
        <v/>
      </c>
      <c r="V64" s="229">
        <f t="shared" si="2"/>
        <v>0</v>
      </c>
      <c r="W64" s="232" t="str">
        <f t="shared" si="3"/>
        <v/>
      </c>
      <c r="X64" s="229">
        <f t="shared" si="4"/>
        <v>0</v>
      </c>
      <c r="Y64" s="232" t="str">
        <f t="shared" si="5"/>
        <v/>
      </c>
    </row>
    <row r="65" spans="1:25" ht="26.25" customHeight="1">
      <c r="A65" s="262" t="s">
        <v>1416</v>
      </c>
      <c r="B65" s="263" t="s">
        <v>1391</v>
      </c>
      <c r="C65" s="264" t="s">
        <v>2723</v>
      </c>
      <c r="D65" s="264" t="s">
        <v>2717</v>
      </c>
      <c r="E65" s="265" t="s">
        <v>1415</v>
      </c>
      <c r="F65" s="245" t="s">
        <v>1414</v>
      </c>
      <c r="G65" s="259" t="s">
        <v>347</v>
      </c>
      <c r="H65" s="259" t="s">
        <v>2540</v>
      </c>
      <c r="I65" s="260" t="s">
        <v>2541</v>
      </c>
      <c r="J65" s="261" t="s">
        <v>2405</v>
      </c>
      <c r="K65" s="364" t="s">
        <v>2406</v>
      </c>
      <c r="L65" s="4" t="s">
        <v>1397</v>
      </c>
      <c r="M65" s="249"/>
      <c r="N65" s="229">
        <f>[2]pdc2018!N65</f>
        <v>322771.77</v>
      </c>
      <c r="O65" s="230">
        <f>[2]pdc2018!O65</f>
        <v>356300</v>
      </c>
      <c r="P65" s="230">
        <f>[2]pdc2018!P65</f>
        <v>333000</v>
      </c>
      <c r="Q65" s="230">
        <f>[2]pdc2018!Q65</f>
        <v>338000</v>
      </c>
      <c r="R65" s="230">
        <f>[2]pdc2018!R65</f>
        <v>343000</v>
      </c>
      <c r="S65" s="231">
        <f>[2]pdc2018!S65</f>
        <v>348000</v>
      </c>
      <c r="T65" s="229">
        <f t="shared" si="0"/>
        <v>5000</v>
      </c>
      <c r="U65" s="232">
        <f t="shared" si="1"/>
        <v>1.5015015015015015E-2</v>
      </c>
      <c r="V65" s="229">
        <f t="shared" si="2"/>
        <v>5000</v>
      </c>
      <c r="W65" s="232">
        <f t="shared" si="3"/>
        <v>1.4792899408284023E-2</v>
      </c>
      <c r="X65" s="229">
        <f t="shared" si="4"/>
        <v>5000</v>
      </c>
      <c r="Y65" s="232">
        <f t="shared" si="5"/>
        <v>1.4577259475218658E-2</v>
      </c>
    </row>
    <row r="66" spans="1:25" ht="26.25" customHeight="1">
      <c r="A66" s="255" t="s">
        <v>2542</v>
      </c>
      <c r="B66" s="256" t="s">
        <v>1391</v>
      </c>
      <c r="C66" s="257" t="s">
        <v>2724</v>
      </c>
      <c r="D66" s="257" t="s">
        <v>2719</v>
      </c>
      <c r="E66" s="258" t="s">
        <v>2543</v>
      </c>
      <c r="F66" s="236" t="s">
        <v>2999</v>
      </c>
      <c r="G66" s="259"/>
      <c r="H66" s="259"/>
      <c r="I66" s="260"/>
      <c r="J66" s="261"/>
      <c r="K66" s="364"/>
      <c r="L66" s="365"/>
      <c r="M66" s="249"/>
      <c r="N66" s="229">
        <f>[2]pdc2018!N66</f>
        <v>0</v>
      </c>
      <c r="O66" s="230">
        <f>[2]pdc2018!O66</f>
        <v>0</v>
      </c>
      <c r="P66" s="230">
        <f>[2]pdc2018!P66</f>
        <v>0</v>
      </c>
      <c r="Q66" s="230">
        <f>[2]pdc2018!Q66</f>
        <v>0</v>
      </c>
      <c r="R66" s="230">
        <f>[2]pdc2018!R66</f>
        <v>0</v>
      </c>
      <c r="S66" s="231">
        <f>[2]pdc2018!S66</f>
        <v>0</v>
      </c>
      <c r="T66" s="229">
        <f t="shared" si="0"/>
        <v>0</v>
      </c>
      <c r="U66" s="232" t="str">
        <f t="shared" si="1"/>
        <v/>
      </c>
      <c r="V66" s="229">
        <f t="shared" si="2"/>
        <v>0</v>
      </c>
      <c r="W66" s="232" t="str">
        <f t="shared" si="3"/>
        <v/>
      </c>
      <c r="X66" s="229">
        <f t="shared" si="4"/>
        <v>0</v>
      </c>
      <c r="Y66" s="232" t="str">
        <f t="shared" si="5"/>
        <v/>
      </c>
    </row>
    <row r="67" spans="1:25" ht="26.25" customHeight="1">
      <c r="A67" s="262" t="s">
        <v>3375</v>
      </c>
      <c r="B67" s="263" t="s">
        <v>1391</v>
      </c>
      <c r="C67" s="264" t="s">
        <v>2724</v>
      </c>
      <c r="D67" s="264" t="s">
        <v>2717</v>
      </c>
      <c r="E67" s="265" t="s">
        <v>2543</v>
      </c>
      <c r="F67" s="245" t="s">
        <v>2999</v>
      </c>
      <c r="G67" s="259" t="s">
        <v>346</v>
      </c>
      <c r="H67" s="259" t="s">
        <v>3376</v>
      </c>
      <c r="I67" s="260" t="s">
        <v>3395</v>
      </c>
      <c r="J67" s="261" t="s">
        <v>2405</v>
      </c>
      <c r="K67" s="364" t="s">
        <v>2406</v>
      </c>
      <c r="L67" s="4" t="s">
        <v>1397</v>
      </c>
      <c r="M67" s="249"/>
      <c r="N67" s="229">
        <f>[2]pdc2018!N67</f>
        <v>0</v>
      </c>
      <c r="O67" s="230">
        <f>[2]pdc2018!O67</f>
        <v>0</v>
      </c>
      <c r="P67" s="230">
        <f>[2]pdc2018!P67</f>
        <v>0</v>
      </c>
      <c r="Q67" s="230">
        <f>[2]pdc2018!Q67</f>
        <v>0</v>
      </c>
      <c r="R67" s="230">
        <f>[2]pdc2018!R67</f>
        <v>0</v>
      </c>
      <c r="S67" s="231">
        <f>[2]pdc2018!S67</f>
        <v>0</v>
      </c>
      <c r="T67" s="229">
        <f t="shared" si="0"/>
        <v>0</v>
      </c>
      <c r="U67" s="232" t="str">
        <f t="shared" si="1"/>
        <v/>
      </c>
      <c r="V67" s="229">
        <f t="shared" si="2"/>
        <v>0</v>
      </c>
      <c r="W67" s="232" t="str">
        <f t="shared" si="3"/>
        <v/>
      </c>
      <c r="X67" s="229">
        <f t="shared" si="4"/>
        <v>0</v>
      </c>
      <c r="Y67" s="232" t="str">
        <f t="shared" si="5"/>
        <v/>
      </c>
    </row>
    <row r="68" spans="1:25" ht="26.25" customHeight="1">
      <c r="A68" s="219" t="s">
        <v>1417</v>
      </c>
      <c r="B68" s="220" t="s">
        <v>1418</v>
      </c>
      <c r="C68" s="221" t="s">
        <v>2718</v>
      </c>
      <c r="D68" s="221" t="s">
        <v>2719</v>
      </c>
      <c r="E68" s="222" t="s">
        <v>1420</v>
      </c>
      <c r="F68" s="222" t="s">
        <v>1419</v>
      </c>
      <c r="G68" s="223"/>
      <c r="H68" s="223"/>
      <c r="I68" s="224"/>
      <c r="J68" s="225"/>
      <c r="K68" s="362"/>
      <c r="L68" s="363"/>
      <c r="M68" s="228"/>
      <c r="N68" s="229">
        <f>[2]pdc2018!N68</f>
        <v>0</v>
      </c>
      <c r="O68" s="230">
        <f>[2]pdc2018!O68</f>
        <v>0</v>
      </c>
      <c r="P68" s="230">
        <f>[2]pdc2018!P68</f>
        <v>0</v>
      </c>
      <c r="Q68" s="230">
        <f>[2]pdc2018!Q68</f>
        <v>0</v>
      </c>
      <c r="R68" s="230">
        <f>[2]pdc2018!R68</f>
        <v>0</v>
      </c>
      <c r="S68" s="231">
        <f>[2]pdc2018!S68</f>
        <v>0</v>
      </c>
      <c r="T68" s="229">
        <f t="shared" si="0"/>
        <v>0</v>
      </c>
      <c r="U68" s="232" t="str">
        <f t="shared" si="1"/>
        <v/>
      </c>
      <c r="V68" s="229">
        <f t="shared" si="2"/>
        <v>0</v>
      </c>
      <c r="W68" s="232" t="str">
        <f t="shared" si="3"/>
        <v/>
      </c>
      <c r="X68" s="229">
        <f t="shared" si="4"/>
        <v>0</v>
      </c>
      <c r="Y68" s="232" t="str">
        <f t="shared" si="5"/>
        <v/>
      </c>
    </row>
    <row r="69" spans="1:25" ht="18.75" customHeight="1">
      <c r="A69" s="255" t="s">
        <v>1421</v>
      </c>
      <c r="B69" s="256" t="s">
        <v>1418</v>
      </c>
      <c r="C69" s="257" t="s">
        <v>2720</v>
      </c>
      <c r="D69" s="257" t="s">
        <v>2719</v>
      </c>
      <c r="E69" s="258" t="s">
        <v>1423</v>
      </c>
      <c r="F69" s="236" t="s">
        <v>1422</v>
      </c>
      <c r="G69" s="259"/>
      <c r="H69" s="259"/>
      <c r="I69" s="260"/>
      <c r="J69" s="261"/>
      <c r="K69" s="364"/>
      <c r="L69" s="365"/>
      <c r="M69" s="249"/>
      <c r="N69" s="229">
        <f>[2]pdc2018!N69</f>
        <v>0</v>
      </c>
      <c r="O69" s="230">
        <f>[2]pdc2018!O69</f>
        <v>0</v>
      </c>
      <c r="P69" s="230">
        <f>[2]pdc2018!P69</f>
        <v>0</v>
      </c>
      <c r="Q69" s="230">
        <f>[2]pdc2018!Q69</f>
        <v>0</v>
      </c>
      <c r="R69" s="230">
        <f>[2]pdc2018!R69</f>
        <v>0</v>
      </c>
      <c r="S69" s="231">
        <f>[2]pdc2018!S69</f>
        <v>0</v>
      </c>
      <c r="T69" s="229">
        <f t="shared" si="0"/>
        <v>0</v>
      </c>
      <c r="U69" s="232" t="str">
        <f t="shared" si="1"/>
        <v/>
      </c>
      <c r="V69" s="229">
        <f t="shared" si="2"/>
        <v>0</v>
      </c>
      <c r="W69" s="232" t="str">
        <f t="shared" si="3"/>
        <v/>
      </c>
      <c r="X69" s="229">
        <f t="shared" si="4"/>
        <v>0</v>
      </c>
      <c r="Y69" s="232" t="str">
        <f t="shared" si="5"/>
        <v/>
      </c>
    </row>
    <row r="70" spans="1:25" ht="18.75" customHeight="1">
      <c r="A70" s="262" t="s">
        <v>1424</v>
      </c>
      <c r="B70" s="263" t="s">
        <v>1418</v>
      </c>
      <c r="C70" s="264" t="s">
        <v>2720</v>
      </c>
      <c r="D70" s="264" t="s">
        <v>2717</v>
      </c>
      <c r="E70" s="265" t="s">
        <v>1423</v>
      </c>
      <c r="F70" s="245" t="s">
        <v>1422</v>
      </c>
      <c r="G70" s="259" t="s">
        <v>529</v>
      </c>
      <c r="H70" s="259" t="s">
        <v>1425</v>
      </c>
      <c r="I70" s="260" t="s">
        <v>1426</v>
      </c>
      <c r="J70" s="261" t="s">
        <v>2399</v>
      </c>
      <c r="K70" s="364" t="s">
        <v>2400</v>
      </c>
      <c r="L70" s="4" t="s">
        <v>1427</v>
      </c>
      <c r="M70" s="249"/>
      <c r="N70" s="229">
        <f>[2]pdc2018!N70</f>
        <v>7140818.8899999997</v>
      </c>
      <c r="O70" s="230">
        <f>[2]pdc2018!O70</f>
        <v>8400000</v>
      </c>
      <c r="P70" s="230">
        <f>[2]pdc2018!P70</f>
        <v>8200000</v>
      </c>
      <c r="Q70" s="230">
        <f>[2]pdc2018!Q70</f>
        <v>8000000</v>
      </c>
      <c r="R70" s="230">
        <f>[2]pdc2018!R70</f>
        <v>8500000</v>
      </c>
      <c r="S70" s="231">
        <f>[2]pdc2018!S70</f>
        <v>8900000</v>
      </c>
      <c r="T70" s="229">
        <f t="shared" si="0"/>
        <v>-200000</v>
      </c>
      <c r="U70" s="232">
        <f t="shared" si="1"/>
        <v>-2.4390243902439025E-2</v>
      </c>
      <c r="V70" s="229">
        <f t="shared" si="2"/>
        <v>500000</v>
      </c>
      <c r="W70" s="232">
        <f t="shared" si="3"/>
        <v>6.25E-2</v>
      </c>
      <c r="X70" s="229">
        <f t="shared" si="4"/>
        <v>400000</v>
      </c>
      <c r="Y70" s="232">
        <f t="shared" si="5"/>
        <v>4.7058823529411764E-2</v>
      </c>
    </row>
    <row r="71" spans="1:25" ht="18.75" customHeight="1">
      <c r="A71" s="255" t="s">
        <v>1429</v>
      </c>
      <c r="B71" s="256" t="s">
        <v>1418</v>
      </c>
      <c r="C71" s="257" t="s">
        <v>2272</v>
      </c>
      <c r="D71" s="257" t="s">
        <v>2719</v>
      </c>
      <c r="E71" s="236" t="s">
        <v>1431</v>
      </c>
      <c r="F71" s="236" t="s">
        <v>1430</v>
      </c>
      <c r="G71" s="259"/>
      <c r="H71" s="259"/>
      <c r="I71" s="260"/>
      <c r="J71" s="261"/>
      <c r="K71" s="364"/>
      <c r="L71" s="365"/>
      <c r="M71" s="249"/>
      <c r="N71" s="229">
        <f>[2]pdc2018!N71</f>
        <v>0</v>
      </c>
      <c r="O71" s="230">
        <f>[2]pdc2018!O71</f>
        <v>0</v>
      </c>
      <c r="P71" s="230">
        <f>[2]pdc2018!P71</f>
        <v>0</v>
      </c>
      <c r="Q71" s="230">
        <f>[2]pdc2018!Q71</f>
        <v>0</v>
      </c>
      <c r="R71" s="230">
        <f>[2]pdc2018!R71</f>
        <v>0</v>
      </c>
      <c r="S71" s="231">
        <f>[2]pdc2018!S71</f>
        <v>0</v>
      </c>
      <c r="T71" s="229">
        <f t="shared" si="0"/>
        <v>0</v>
      </c>
      <c r="U71" s="232" t="str">
        <f t="shared" si="1"/>
        <v/>
      </c>
      <c r="V71" s="229">
        <f t="shared" si="2"/>
        <v>0</v>
      </c>
      <c r="W71" s="232" t="str">
        <f t="shared" si="3"/>
        <v/>
      </c>
      <c r="X71" s="229">
        <f t="shared" si="4"/>
        <v>0</v>
      </c>
      <c r="Y71" s="232" t="str">
        <f t="shared" si="5"/>
        <v/>
      </c>
    </row>
    <row r="72" spans="1:25" ht="18.75" customHeight="1">
      <c r="A72" s="262" t="s">
        <v>1432</v>
      </c>
      <c r="B72" s="263" t="s">
        <v>1418</v>
      </c>
      <c r="C72" s="264" t="s">
        <v>2272</v>
      </c>
      <c r="D72" s="264" t="s">
        <v>2717</v>
      </c>
      <c r="E72" s="265" t="s">
        <v>1431</v>
      </c>
      <c r="F72" s="245" t="s">
        <v>1430</v>
      </c>
      <c r="G72" s="259" t="s">
        <v>530</v>
      </c>
      <c r="H72" s="259" t="s">
        <v>3000</v>
      </c>
      <c r="I72" s="260" t="s">
        <v>1433</v>
      </c>
      <c r="J72" s="261" t="s">
        <v>2399</v>
      </c>
      <c r="K72" s="364" t="s">
        <v>2400</v>
      </c>
      <c r="L72" s="4" t="s">
        <v>1427</v>
      </c>
      <c r="M72" s="249"/>
      <c r="N72" s="229">
        <f>[2]pdc2018!N72</f>
        <v>12868524.58</v>
      </c>
      <c r="O72" s="230">
        <f>[2]pdc2018!O72</f>
        <v>14084200</v>
      </c>
      <c r="P72" s="230">
        <f>[2]pdc2018!P72</f>
        <v>12950000</v>
      </c>
      <c r="Q72" s="230">
        <f>[2]pdc2018!Q72</f>
        <v>13696200</v>
      </c>
      <c r="R72" s="230">
        <f>[2]pdc2018!R72</f>
        <v>14980400</v>
      </c>
      <c r="S72" s="231">
        <f>[2]pdc2018!S72</f>
        <v>15486500</v>
      </c>
      <c r="T72" s="229">
        <f t="shared" si="0"/>
        <v>746200</v>
      </c>
      <c r="U72" s="232">
        <f t="shared" si="1"/>
        <v>5.762162162162162E-2</v>
      </c>
      <c r="V72" s="229">
        <f t="shared" si="2"/>
        <v>1284200</v>
      </c>
      <c r="W72" s="232">
        <f t="shared" si="3"/>
        <v>9.3763233597640216E-2</v>
      </c>
      <c r="X72" s="229">
        <f t="shared" si="4"/>
        <v>506100</v>
      </c>
      <c r="Y72" s="232">
        <f t="shared" si="5"/>
        <v>3.378414461563109E-2</v>
      </c>
    </row>
    <row r="73" spans="1:25" ht="18.75" customHeight="1">
      <c r="A73" s="255" t="s">
        <v>1434</v>
      </c>
      <c r="B73" s="256" t="s">
        <v>1418</v>
      </c>
      <c r="C73" s="257" t="s">
        <v>2721</v>
      </c>
      <c r="D73" s="257" t="s">
        <v>2719</v>
      </c>
      <c r="E73" s="258" t="s">
        <v>1435</v>
      </c>
      <c r="F73" s="236" t="s">
        <v>1435</v>
      </c>
      <c r="G73" s="259"/>
      <c r="H73" s="259"/>
      <c r="I73" s="260"/>
      <c r="J73" s="261"/>
      <c r="K73" s="364"/>
      <c r="L73" s="365"/>
      <c r="M73" s="249"/>
      <c r="N73" s="229">
        <f>[2]pdc2018!N73</f>
        <v>0</v>
      </c>
      <c r="O73" s="230">
        <f>[2]pdc2018!O73</f>
        <v>0</v>
      </c>
      <c r="P73" s="230">
        <f>[2]pdc2018!P73</f>
        <v>0</v>
      </c>
      <c r="Q73" s="230">
        <f>[2]pdc2018!Q73</f>
        <v>0</v>
      </c>
      <c r="R73" s="230">
        <f>[2]pdc2018!R73</f>
        <v>0</v>
      </c>
      <c r="S73" s="231">
        <f>[2]pdc2018!S73</f>
        <v>0</v>
      </c>
      <c r="T73" s="229">
        <f t="shared" ref="T73:T136" si="6">IF(P73="","",Q73-P73)</f>
        <v>0</v>
      </c>
      <c r="U73" s="232" t="str">
        <f t="shared" ref="U73:U136" si="7">IF(P73=0,"",T73/P73)</f>
        <v/>
      </c>
      <c r="V73" s="229">
        <f t="shared" ref="V73:V136" si="8">IF(Q73="","",R73-Q73)</f>
        <v>0</v>
      </c>
      <c r="W73" s="232" t="str">
        <f t="shared" ref="W73:W136" si="9">IF(Q73=0,"",V73/Q73)</f>
        <v/>
      </c>
      <c r="X73" s="229">
        <f t="shared" ref="X73:X136" si="10">IF(R73="","",S73-R73)</f>
        <v>0</v>
      </c>
      <c r="Y73" s="232" t="str">
        <f t="shared" ref="Y73:Y136" si="11">IF(R73=0,"",X73/R73)</f>
        <v/>
      </c>
    </row>
    <row r="74" spans="1:25" ht="18.75" customHeight="1">
      <c r="A74" s="262" t="s">
        <v>1436</v>
      </c>
      <c r="B74" s="263" t="s">
        <v>1418</v>
      </c>
      <c r="C74" s="264" t="s">
        <v>2721</v>
      </c>
      <c r="D74" s="264" t="s">
        <v>2717</v>
      </c>
      <c r="E74" s="265" t="s">
        <v>1435</v>
      </c>
      <c r="F74" s="245" t="s">
        <v>1435</v>
      </c>
      <c r="G74" s="259" t="s">
        <v>531</v>
      </c>
      <c r="H74" s="259" t="s">
        <v>3001</v>
      </c>
      <c r="I74" s="260" t="s">
        <v>1437</v>
      </c>
      <c r="J74" s="261" t="s">
        <v>2399</v>
      </c>
      <c r="K74" s="364" t="s">
        <v>2400</v>
      </c>
      <c r="L74" s="4" t="s">
        <v>1427</v>
      </c>
      <c r="M74" s="249"/>
      <c r="N74" s="229">
        <f>[2]pdc2018!N74</f>
        <v>473801.87</v>
      </c>
      <c r="O74" s="230">
        <f>[2]pdc2018!O74</f>
        <v>451700</v>
      </c>
      <c r="P74" s="230">
        <f>[2]pdc2018!P74</f>
        <v>451700</v>
      </c>
      <c r="Q74" s="230">
        <f>[2]pdc2018!Q74</f>
        <v>458500</v>
      </c>
      <c r="R74" s="230">
        <f>[2]pdc2018!R74</f>
        <v>465300</v>
      </c>
      <c r="S74" s="231">
        <f>[2]pdc2018!S74</f>
        <v>472000</v>
      </c>
      <c r="T74" s="229">
        <f t="shared" si="6"/>
        <v>6800</v>
      </c>
      <c r="U74" s="232">
        <f t="shared" si="7"/>
        <v>1.5054239539517379E-2</v>
      </c>
      <c r="V74" s="229">
        <f t="shared" si="8"/>
        <v>6800</v>
      </c>
      <c r="W74" s="232">
        <f t="shared" si="9"/>
        <v>1.4830970556161395E-2</v>
      </c>
      <c r="X74" s="229">
        <f t="shared" si="10"/>
        <v>6700</v>
      </c>
      <c r="Y74" s="232">
        <f t="shared" si="11"/>
        <v>1.4399312271652698E-2</v>
      </c>
    </row>
    <row r="75" spans="1:25" ht="18.75" customHeight="1">
      <c r="A75" s="255" t="s">
        <v>1438</v>
      </c>
      <c r="B75" s="256" t="s">
        <v>1418</v>
      </c>
      <c r="C75" s="257" t="s">
        <v>2389</v>
      </c>
      <c r="D75" s="257" t="s">
        <v>2719</v>
      </c>
      <c r="E75" s="236" t="s">
        <v>1440</v>
      </c>
      <c r="F75" s="236" t="s">
        <v>1439</v>
      </c>
      <c r="G75" s="259"/>
      <c r="H75" s="259"/>
      <c r="I75" s="260"/>
      <c r="J75" s="261"/>
      <c r="K75" s="364"/>
      <c r="L75" s="365"/>
      <c r="M75" s="249"/>
      <c r="N75" s="229">
        <f>[2]pdc2018!N75</f>
        <v>0</v>
      </c>
      <c r="O75" s="230">
        <f>[2]pdc2018!O75</f>
        <v>0</v>
      </c>
      <c r="P75" s="230">
        <f>[2]pdc2018!P75</f>
        <v>0</v>
      </c>
      <c r="Q75" s="230">
        <f>[2]pdc2018!Q75</f>
        <v>0</v>
      </c>
      <c r="R75" s="230">
        <f>[2]pdc2018!R75</f>
        <v>0</v>
      </c>
      <c r="S75" s="231">
        <f>[2]pdc2018!S75</f>
        <v>0</v>
      </c>
      <c r="T75" s="229">
        <f t="shared" si="6"/>
        <v>0</v>
      </c>
      <c r="U75" s="232" t="str">
        <f t="shared" si="7"/>
        <v/>
      </c>
      <c r="V75" s="229">
        <f t="shared" si="8"/>
        <v>0</v>
      </c>
      <c r="W75" s="232" t="str">
        <f t="shared" si="9"/>
        <v/>
      </c>
      <c r="X75" s="229">
        <f t="shared" si="10"/>
        <v>0</v>
      </c>
      <c r="Y75" s="232" t="str">
        <f t="shared" si="11"/>
        <v/>
      </c>
    </row>
    <row r="76" spans="1:25" ht="18.75" customHeight="1">
      <c r="A76" s="262" t="s">
        <v>1441</v>
      </c>
      <c r="B76" s="263" t="s">
        <v>1418</v>
      </c>
      <c r="C76" s="264" t="s">
        <v>2389</v>
      </c>
      <c r="D76" s="264" t="s">
        <v>2717</v>
      </c>
      <c r="E76" s="265" t="s">
        <v>1440</v>
      </c>
      <c r="F76" s="245" t="s">
        <v>1439</v>
      </c>
      <c r="G76" s="259" t="s">
        <v>532</v>
      </c>
      <c r="H76" s="259" t="s">
        <v>3002</v>
      </c>
      <c r="I76" s="260" t="s">
        <v>1442</v>
      </c>
      <c r="J76" s="261" t="s">
        <v>2399</v>
      </c>
      <c r="K76" s="364" t="s">
        <v>2400</v>
      </c>
      <c r="L76" s="4" t="s">
        <v>1427</v>
      </c>
      <c r="M76" s="249"/>
      <c r="N76" s="229">
        <f>[2]pdc2018!N76</f>
        <v>2368844.17</v>
      </c>
      <c r="O76" s="230">
        <f>[2]pdc2018!O76</f>
        <v>2611400</v>
      </c>
      <c r="P76" s="230">
        <f>[2]pdc2018!P76</f>
        <v>2611400</v>
      </c>
      <c r="Q76" s="230">
        <f>[2]pdc2018!Q76</f>
        <v>2622400</v>
      </c>
      <c r="R76" s="230">
        <f>[2]pdc2018!R76</f>
        <v>3274100</v>
      </c>
      <c r="S76" s="231">
        <f>[2]pdc2018!S76</f>
        <v>3326300</v>
      </c>
      <c r="T76" s="229">
        <f t="shared" si="6"/>
        <v>11000</v>
      </c>
      <c r="U76" s="232">
        <f t="shared" si="7"/>
        <v>4.2122999157540014E-3</v>
      </c>
      <c r="V76" s="229">
        <f t="shared" si="8"/>
        <v>651700</v>
      </c>
      <c r="W76" s="232">
        <f t="shared" si="9"/>
        <v>0.24851281269066505</v>
      </c>
      <c r="X76" s="229">
        <f t="shared" si="10"/>
        <v>52200</v>
      </c>
      <c r="Y76" s="232">
        <f t="shared" si="11"/>
        <v>1.5943312666076175E-2</v>
      </c>
    </row>
    <row r="77" spans="1:25" ht="18.75" customHeight="1">
      <c r="A77" s="255" t="s">
        <v>1443</v>
      </c>
      <c r="B77" s="256" t="s">
        <v>1418</v>
      </c>
      <c r="C77" s="257" t="s">
        <v>2722</v>
      </c>
      <c r="D77" s="257" t="s">
        <v>2719</v>
      </c>
      <c r="E77" s="258" t="s">
        <v>1445</v>
      </c>
      <c r="F77" s="236" t="s">
        <v>1444</v>
      </c>
      <c r="G77" s="259"/>
      <c r="H77" s="259"/>
      <c r="I77" s="260"/>
      <c r="J77" s="261"/>
      <c r="K77" s="364"/>
      <c r="L77" s="365"/>
      <c r="M77" s="249"/>
      <c r="N77" s="229">
        <f>[2]pdc2018!N77</f>
        <v>0</v>
      </c>
      <c r="O77" s="230">
        <f>[2]pdc2018!O77</f>
        <v>0</v>
      </c>
      <c r="P77" s="230">
        <f>[2]pdc2018!P77</f>
        <v>0</v>
      </c>
      <c r="Q77" s="230">
        <f>[2]pdc2018!Q77</f>
        <v>0</v>
      </c>
      <c r="R77" s="230">
        <f>[2]pdc2018!R77</f>
        <v>0</v>
      </c>
      <c r="S77" s="231">
        <f>[2]pdc2018!S77</f>
        <v>0</v>
      </c>
      <c r="T77" s="229">
        <f t="shared" si="6"/>
        <v>0</v>
      </c>
      <c r="U77" s="232" t="str">
        <f t="shared" si="7"/>
        <v/>
      </c>
      <c r="V77" s="229">
        <f t="shared" si="8"/>
        <v>0</v>
      </c>
      <c r="W77" s="232" t="str">
        <f t="shared" si="9"/>
        <v/>
      </c>
      <c r="X77" s="229">
        <f t="shared" si="10"/>
        <v>0</v>
      </c>
      <c r="Y77" s="232" t="str">
        <f t="shared" si="11"/>
        <v/>
      </c>
    </row>
    <row r="78" spans="1:25" ht="18.75" customHeight="1">
      <c r="A78" s="262" t="s">
        <v>1446</v>
      </c>
      <c r="B78" s="263" t="s">
        <v>1418</v>
      </c>
      <c r="C78" s="264" t="s">
        <v>2722</v>
      </c>
      <c r="D78" s="264" t="s">
        <v>2717</v>
      </c>
      <c r="E78" s="245" t="s">
        <v>1445</v>
      </c>
      <c r="F78" s="245" t="s">
        <v>1444</v>
      </c>
      <c r="G78" s="259" t="s">
        <v>533</v>
      </c>
      <c r="H78" s="259" t="s">
        <v>1447</v>
      </c>
      <c r="I78" s="260" t="s">
        <v>3003</v>
      </c>
      <c r="J78" s="261" t="s">
        <v>2399</v>
      </c>
      <c r="K78" s="364" t="s">
        <v>2400</v>
      </c>
      <c r="L78" s="4" t="s">
        <v>1427</v>
      </c>
      <c r="M78" s="249"/>
      <c r="N78" s="229">
        <f>[2]pdc2018!N78</f>
        <v>718842.16</v>
      </c>
      <c r="O78" s="230">
        <f>[2]pdc2018!O78</f>
        <v>1030000</v>
      </c>
      <c r="P78" s="230">
        <f>[2]pdc2018!P78</f>
        <v>719000</v>
      </c>
      <c r="Q78" s="230">
        <f>[2]pdc2018!Q78</f>
        <v>755000</v>
      </c>
      <c r="R78" s="230">
        <f>[2]pdc2018!R78</f>
        <v>793000</v>
      </c>
      <c r="S78" s="231">
        <f>[2]pdc2018!S78</f>
        <v>833000</v>
      </c>
      <c r="T78" s="229">
        <f t="shared" si="6"/>
        <v>36000</v>
      </c>
      <c r="U78" s="232">
        <f t="shared" si="7"/>
        <v>5.0069541029207229E-2</v>
      </c>
      <c r="V78" s="229">
        <f t="shared" si="8"/>
        <v>38000</v>
      </c>
      <c r="W78" s="232">
        <f t="shared" si="9"/>
        <v>5.0331125827814571E-2</v>
      </c>
      <c r="X78" s="229">
        <f t="shared" si="10"/>
        <v>40000</v>
      </c>
      <c r="Y78" s="232">
        <f t="shared" si="11"/>
        <v>5.0441361916771753E-2</v>
      </c>
    </row>
    <row r="79" spans="1:25" ht="18.75" customHeight="1">
      <c r="A79" s="255" t="s">
        <v>1448</v>
      </c>
      <c r="B79" s="256" t="s">
        <v>1418</v>
      </c>
      <c r="C79" s="257" t="s">
        <v>2390</v>
      </c>
      <c r="D79" s="257" t="s">
        <v>2719</v>
      </c>
      <c r="E79" s="236" t="s">
        <v>1450</v>
      </c>
      <c r="F79" s="236" t="s">
        <v>1449</v>
      </c>
      <c r="G79" s="259"/>
      <c r="H79" s="259"/>
      <c r="I79" s="260"/>
      <c r="J79" s="261"/>
      <c r="K79" s="364"/>
      <c r="L79" s="365"/>
      <c r="M79" s="249"/>
      <c r="N79" s="229">
        <f>[2]pdc2018!N79</f>
        <v>0</v>
      </c>
      <c r="O79" s="230">
        <f>[2]pdc2018!O79</f>
        <v>0</v>
      </c>
      <c r="P79" s="230">
        <f>[2]pdc2018!P79</f>
        <v>0</v>
      </c>
      <c r="Q79" s="230">
        <f>[2]pdc2018!Q79</f>
        <v>0</v>
      </c>
      <c r="R79" s="230">
        <f>[2]pdc2018!R79</f>
        <v>0</v>
      </c>
      <c r="S79" s="231">
        <f>[2]pdc2018!S79</f>
        <v>0</v>
      </c>
      <c r="T79" s="229">
        <f t="shared" si="6"/>
        <v>0</v>
      </c>
      <c r="U79" s="232" t="str">
        <f t="shared" si="7"/>
        <v/>
      </c>
      <c r="V79" s="229">
        <f t="shared" si="8"/>
        <v>0</v>
      </c>
      <c r="W79" s="232" t="str">
        <f t="shared" si="9"/>
        <v/>
      </c>
      <c r="X79" s="229">
        <f t="shared" si="10"/>
        <v>0</v>
      </c>
      <c r="Y79" s="232" t="str">
        <f t="shared" si="11"/>
        <v/>
      </c>
    </row>
    <row r="80" spans="1:25" ht="26.25" customHeight="1">
      <c r="A80" s="262" t="s">
        <v>1451</v>
      </c>
      <c r="B80" s="263" t="s">
        <v>1418</v>
      </c>
      <c r="C80" s="264" t="s">
        <v>2390</v>
      </c>
      <c r="D80" s="264" t="s">
        <v>2717</v>
      </c>
      <c r="E80" s="265" t="s">
        <v>1453</v>
      </c>
      <c r="F80" s="245" t="s">
        <v>1452</v>
      </c>
      <c r="G80" s="259" t="s">
        <v>374</v>
      </c>
      <c r="H80" s="259" t="s">
        <v>3004</v>
      </c>
      <c r="I80" s="260" t="s">
        <v>790</v>
      </c>
      <c r="J80" s="261" t="s">
        <v>3187</v>
      </c>
      <c r="K80" s="364" t="s">
        <v>3189</v>
      </c>
      <c r="L80" s="4" t="s">
        <v>1427</v>
      </c>
      <c r="M80" s="249"/>
      <c r="N80" s="229">
        <f>[2]pdc2018!N80</f>
        <v>0</v>
      </c>
      <c r="O80" s="230">
        <f>[2]pdc2018!O80</f>
        <v>0</v>
      </c>
      <c r="P80" s="230">
        <f>[2]pdc2018!P80</f>
        <v>0</v>
      </c>
      <c r="Q80" s="230">
        <f>[2]pdc2018!Q80</f>
        <v>0</v>
      </c>
      <c r="R80" s="230">
        <f>[2]pdc2018!R80</f>
        <v>0</v>
      </c>
      <c r="S80" s="231">
        <f>[2]pdc2018!S80</f>
        <v>0</v>
      </c>
      <c r="T80" s="229">
        <f t="shared" si="6"/>
        <v>0</v>
      </c>
      <c r="U80" s="232" t="str">
        <f t="shared" si="7"/>
        <v/>
      </c>
      <c r="V80" s="229">
        <f t="shared" si="8"/>
        <v>0</v>
      </c>
      <c r="W80" s="232" t="str">
        <f t="shared" si="9"/>
        <v/>
      </c>
      <c r="X80" s="229">
        <f t="shared" si="10"/>
        <v>0</v>
      </c>
      <c r="Y80" s="232" t="str">
        <f t="shared" si="11"/>
        <v/>
      </c>
    </row>
    <row r="81" spans="1:25" ht="26.25" customHeight="1">
      <c r="A81" s="262" t="s">
        <v>3005</v>
      </c>
      <c r="B81" s="242" t="s">
        <v>1418</v>
      </c>
      <c r="C81" s="243" t="s">
        <v>2390</v>
      </c>
      <c r="D81" s="243" t="s">
        <v>893</v>
      </c>
      <c r="E81" s="245" t="s">
        <v>3006</v>
      </c>
      <c r="F81" s="244" t="s">
        <v>3007</v>
      </c>
      <c r="G81" s="246" t="s">
        <v>376</v>
      </c>
      <c r="H81" s="246" t="s">
        <v>3008</v>
      </c>
      <c r="I81" s="247" t="s">
        <v>797</v>
      </c>
      <c r="J81" s="248" t="s">
        <v>3187</v>
      </c>
      <c r="K81" s="358" t="s">
        <v>3189</v>
      </c>
      <c r="L81" s="4" t="s">
        <v>1427</v>
      </c>
      <c r="M81" s="249"/>
      <c r="N81" s="229">
        <f>[2]pdc2018!N81</f>
        <v>9143203.8300000001</v>
      </c>
      <c r="O81" s="230">
        <f>[2]pdc2018!O81</f>
        <v>9966500</v>
      </c>
      <c r="P81" s="230">
        <f>[2]pdc2018!P81</f>
        <v>10208000</v>
      </c>
      <c r="Q81" s="230">
        <f>[2]pdc2018!Q81</f>
        <v>10300000</v>
      </c>
      <c r="R81" s="230">
        <f>[2]pdc2018!R81</f>
        <v>10350000</v>
      </c>
      <c r="S81" s="231">
        <f>[2]pdc2018!S81</f>
        <v>10400000</v>
      </c>
      <c r="T81" s="229">
        <f t="shared" si="6"/>
        <v>92000</v>
      </c>
      <c r="U81" s="232">
        <f t="shared" si="7"/>
        <v>9.0125391849529782E-3</v>
      </c>
      <c r="V81" s="229">
        <f t="shared" si="8"/>
        <v>50000</v>
      </c>
      <c r="W81" s="232">
        <f t="shared" si="9"/>
        <v>4.8543689320388345E-3</v>
      </c>
      <c r="X81" s="229">
        <f t="shared" si="10"/>
        <v>50000</v>
      </c>
      <c r="Y81" s="232">
        <f t="shared" si="11"/>
        <v>4.830917874396135E-3</v>
      </c>
    </row>
    <row r="82" spans="1:25" ht="26.25" customHeight="1">
      <c r="A82" s="262" t="s">
        <v>791</v>
      </c>
      <c r="B82" s="263" t="s">
        <v>1418</v>
      </c>
      <c r="C82" s="264" t="s">
        <v>2390</v>
      </c>
      <c r="D82" s="264" t="s">
        <v>2725</v>
      </c>
      <c r="E82" s="265" t="s">
        <v>793</v>
      </c>
      <c r="F82" s="245" t="s">
        <v>792</v>
      </c>
      <c r="G82" s="246" t="s">
        <v>374</v>
      </c>
      <c r="H82" s="246" t="s">
        <v>3004</v>
      </c>
      <c r="I82" s="247" t="s">
        <v>790</v>
      </c>
      <c r="J82" s="248" t="s">
        <v>3187</v>
      </c>
      <c r="K82" s="358" t="s">
        <v>3189</v>
      </c>
      <c r="L82" s="4" t="s">
        <v>1427</v>
      </c>
      <c r="M82" s="249"/>
      <c r="N82" s="229">
        <f>[2]pdc2018!N82</f>
        <v>36913.21</v>
      </c>
      <c r="O82" s="230">
        <f>[2]pdc2018!O82</f>
        <v>1000</v>
      </c>
      <c r="P82" s="230">
        <f>[2]pdc2018!P82</f>
        <v>1000</v>
      </c>
      <c r="Q82" s="230">
        <f>[2]pdc2018!Q82</f>
        <v>1000</v>
      </c>
      <c r="R82" s="230">
        <f>[2]pdc2018!R82</f>
        <v>1000</v>
      </c>
      <c r="S82" s="231">
        <f>[2]pdc2018!S82</f>
        <v>1000</v>
      </c>
      <c r="T82" s="229">
        <f t="shared" si="6"/>
        <v>0</v>
      </c>
      <c r="U82" s="232">
        <f t="shared" si="7"/>
        <v>0</v>
      </c>
      <c r="V82" s="229">
        <f t="shared" si="8"/>
        <v>0</v>
      </c>
      <c r="W82" s="232">
        <f t="shared" si="9"/>
        <v>0</v>
      </c>
      <c r="X82" s="229">
        <f t="shared" si="10"/>
        <v>0</v>
      </c>
      <c r="Y82" s="232">
        <f t="shared" si="11"/>
        <v>0</v>
      </c>
    </row>
    <row r="83" spans="1:25" ht="26.25" customHeight="1">
      <c r="A83" s="262" t="s">
        <v>3009</v>
      </c>
      <c r="B83" s="263" t="s">
        <v>1418</v>
      </c>
      <c r="C83" s="264" t="s">
        <v>2390</v>
      </c>
      <c r="D83" s="264" t="s">
        <v>918</v>
      </c>
      <c r="E83" s="265" t="s">
        <v>3010</v>
      </c>
      <c r="F83" s="245" t="s">
        <v>3389</v>
      </c>
      <c r="G83" s="246" t="s">
        <v>122</v>
      </c>
      <c r="H83" s="246" t="s">
        <v>3011</v>
      </c>
      <c r="I83" s="260" t="s">
        <v>3012</v>
      </c>
      <c r="J83" s="261" t="s">
        <v>2392</v>
      </c>
      <c r="K83" s="364" t="s">
        <v>2394</v>
      </c>
      <c r="L83" s="4" t="s">
        <v>1427</v>
      </c>
      <c r="M83" s="249"/>
      <c r="N83" s="229">
        <f>[2]pdc2018!N83</f>
        <v>0</v>
      </c>
      <c r="O83" s="230">
        <f>[2]pdc2018!O83</f>
        <v>0</v>
      </c>
      <c r="P83" s="230">
        <f>[2]pdc2018!P83</f>
        <v>0</v>
      </c>
      <c r="Q83" s="230">
        <f>[2]pdc2018!Q83</f>
        <v>0</v>
      </c>
      <c r="R83" s="230">
        <f>[2]pdc2018!R83</f>
        <v>0</v>
      </c>
      <c r="S83" s="231">
        <f>[2]pdc2018!S83</f>
        <v>0</v>
      </c>
      <c r="T83" s="229">
        <f t="shared" si="6"/>
        <v>0</v>
      </c>
      <c r="U83" s="232" t="str">
        <f t="shared" si="7"/>
        <v/>
      </c>
      <c r="V83" s="229">
        <f t="shared" si="8"/>
        <v>0</v>
      </c>
      <c r="W83" s="232" t="str">
        <f t="shared" si="9"/>
        <v/>
      </c>
      <c r="X83" s="229">
        <f t="shared" si="10"/>
        <v>0</v>
      </c>
      <c r="Y83" s="232" t="str">
        <f t="shared" si="11"/>
        <v/>
      </c>
    </row>
    <row r="84" spans="1:25" ht="37.5" customHeight="1">
      <c r="A84" s="262" t="s">
        <v>3013</v>
      </c>
      <c r="B84" s="263" t="s">
        <v>1418</v>
      </c>
      <c r="C84" s="264" t="s">
        <v>2390</v>
      </c>
      <c r="D84" s="264" t="s">
        <v>919</v>
      </c>
      <c r="E84" s="265" t="s">
        <v>3879</v>
      </c>
      <c r="F84" s="245" t="s">
        <v>3880</v>
      </c>
      <c r="G84" s="259" t="s">
        <v>375</v>
      </c>
      <c r="H84" s="259" t="s">
        <v>3014</v>
      </c>
      <c r="I84" s="260" t="s">
        <v>3015</v>
      </c>
      <c r="J84" s="261" t="s">
        <v>3187</v>
      </c>
      <c r="K84" s="364" t="s">
        <v>3189</v>
      </c>
      <c r="L84" s="361" t="s">
        <v>875</v>
      </c>
      <c r="M84" s="249"/>
      <c r="N84" s="229">
        <f>[2]pdc2018!N84</f>
        <v>542000</v>
      </c>
      <c r="O84" s="230">
        <f>[2]pdc2018!O84</f>
        <v>539000</v>
      </c>
      <c r="P84" s="230">
        <f>[2]pdc2018!P84</f>
        <v>507000</v>
      </c>
      <c r="Q84" s="230">
        <f>[2]pdc2018!Q84</f>
        <v>507000</v>
      </c>
      <c r="R84" s="230">
        <f>[2]pdc2018!R84</f>
        <v>507000</v>
      </c>
      <c r="S84" s="231">
        <f>[2]pdc2018!S84</f>
        <v>507000</v>
      </c>
      <c r="T84" s="229">
        <f t="shared" si="6"/>
        <v>0</v>
      </c>
      <c r="U84" s="232">
        <f t="shared" si="7"/>
        <v>0</v>
      </c>
      <c r="V84" s="229">
        <f t="shared" si="8"/>
        <v>0</v>
      </c>
      <c r="W84" s="232">
        <f t="shared" si="9"/>
        <v>0</v>
      </c>
      <c r="X84" s="229">
        <f t="shared" si="10"/>
        <v>0</v>
      </c>
      <c r="Y84" s="232">
        <f t="shared" si="11"/>
        <v>0</v>
      </c>
    </row>
    <row r="85" spans="1:25" ht="22.5" customHeight="1">
      <c r="A85" s="262" t="s">
        <v>794</v>
      </c>
      <c r="B85" s="263" t="s">
        <v>1418</v>
      </c>
      <c r="C85" s="264" t="s">
        <v>2390</v>
      </c>
      <c r="D85" s="264" t="s">
        <v>2130</v>
      </c>
      <c r="E85" s="265" t="s">
        <v>796</v>
      </c>
      <c r="F85" s="245" t="s">
        <v>795</v>
      </c>
      <c r="G85" s="259" t="s">
        <v>376</v>
      </c>
      <c r="H85" s="259" t="s">
        <v>3008</v>
      </c>
      <c r="I85" s="260" t="s">
        <v>797</v>
      </c>
      <c r="J85" s="261" t="s">
        <v>3187</v>
      </c>
      <c r="K85" s="364" t="s">
        <v>3189</v>
      </c>
      <c r="L85" s="4" t="s">
        <v>1427</v>
      </c>
      <c r="M85" s="249"/>
      <c r="N85" s="229">
        <f>[2]pdc2018!N85</f>
        <v>20563852.329999998</v>
      </c>
      <c r="O85" s="230">
        <f>[2]pdc2018!O85</f>
        <v>20593000</v>
      </c>
      <c r="P85" s="230">
        <f>[2]pdc2018!P85</f>
        <v>20718000</v>
      </c>
      <c r="Q85" s="230">
        <f>[2]pdc2018!Q85</f>
        <v>20852000</v>
      </c>
      <c r="R85" s="230">
        <f>[2]pdc2018!R85</f>
        <v>20887000</v>
      </c>
      <c r="S85" s="231">
        <f>[2]pdc2018!S85</f>
        <v>20923000</v>
      </c>
      <c r="T85" s="229">
        <f t="shared" si="6"/>
        <v>134000</v>
      </c>
      <c r="U85" s="232">
        <f t="shared" si="7"/>
        <v>6.4678057727579879E-3</v>
      </c>
      <c r="V85" s="229">
        <f t="shared" si="8"/>
        <v>35000</v>
      </c>
      <c r="W85" s="232">
        <f t="shared" si="9"/>
        <v>1.678496067523499E-3</v>
      </c>
      <c r="X85" s="229">
        <f t="shared" si="10"/>
        <v>36000</v>
      </c>
      <c r="Y85" s="232">
        <f t="shared" si="11"/>
        <v>1.7235601091588068E-3</v>
      </c>
    </row>
    <row r="86" spans="1:25" ht="22.5" customHeight="1">
      <c r="A86" s="255" t="s">
        <v>798</v>
      </c>
      <c r="B86" s="256" t="s">
        <v>1418</v>
      </c>
      <c r="C86" s="257" t="s">
        <v>799</v>
      </c>
      <c r="D86" s="257" t="s">
        <v>2719</v>
      </c>
      <c r="E86" s="236" t="s">
        <v>801</v>
      </c>
      <c r="F86" s="236" t="s">
        <v>800</v>
      </c>
      <c r="G86" s="259"/>
      <c r="H86" s="259"/>
      <c r="I86" s="260"/>
      <c r="J86" s="261"/>
      <c r="K86" s="364"/>
      <c r="L86" s="365"/>
      <c r="M86" s="249"/>
      <c r="N86" s="229">
        <f>[2]pdc2018!N86</f>
        <v>0</v>
      </c>
      <c r="O86" s="230">
        <f>[2]pdc2018!O86</f>
        <v>0</v>
      </c>
      <c r="P86" s="230">
        <f>[2]pdc2018!P86</f>
        <v>0</v>
      </c>
      <c r="Q86" s="230">
        <f>[2]pdc2018!Q86</f>
        <v>0</v>
      </c>
      <c r="R86" s="230">
        <f>[2]pdc2018!R86</f>
        <v>0</v>
      </c>
      <c r="S86" s="231">
        <f>[2]pdc2018!S86</f>
        <v>0</v>
      </c>
      <c r="T86" s="229">
        <f t="shared" si="6"/>
        <v>0</v>
      </c>
      <c r="U86" s="232" t="str">
        <f t="shared" si="7"/>
        <v/>
      </c>
      <c r="V86" s="229">
        <f t="shared" si="8"/>
        <v>0</v>
      </c>
      <c r="W86" s="232" t="str">
        <f t="shared" si="9"/>
        <v/>
      </c>
      <c r="X86" s="229">
        <f t="shared" si="10"/>
        <v>0</v>
      </c>
      <c r="Y86" s="232" t="str">
        <f t="shared" si="11"/>
        <v/>
      </c>
    </row>
    <row r="87" spans="1:25" ht="22.5" customHeight="1">
      <c r="A87" s="262" t="s">
        <v>802</v>
      </c>
      <c r="B87" s="263" t="s">
        <v>1418</v>
      </c>
      <c r="C87" s="264" t="s">
        <v>799</v>
      </c>
      <c r="D87" s="264" t="s">
        <v>2717</v>
      </c>
      <c r="E87" s="265" t="s">
        <v>801</v>
      </c>
      <c r="F87" s="245" t="s">
        <v>800</v>
      </c>
      <c r="G87" s="259" t="s">
        <v>534</v>
      </c>
      <c r="H87" s="259" t="s">
        <v>3016</v>
      </c>
      <c r="I87" s="260" t="s">
        <v>803</v>
      </c>
      <c r="J87" s="261" t="s">
        <v>2399</v>
      </c>
      <c r="K87" s="364" t="s">
        <v>2400</v>
      </c>
      <c r="L87" s="4" t="s">
        <v>1427</v>
      </c>
      <c r="M87" s="249"/>
      <c r="N87" s="229">
        <f>[2]pdc2018!N87</f>
        <v>359835.36</v>
      </c>
      <c r="O87" s="230">
        <f>[2]pdc2018!O87</f>
        <v>391400</v>
      </c>
      <c r="P87" s="230">
        <f>[2]pdc2018!P87</f>
        <v>391400</v>
      </c>
      <c r="Q87" s="230">
        <f>[2]pdc2018!Q87</f>
        <v>395300</v>
      </c>
      <c r="R87" s="230">
        <f>[2]pdc2018!R87</f>
        <v>399200</v>
      </c>
      <c r="S87" s="231">
        <f>[2]pdc2018!S87</f>
        <v>403000</v>
      </c>
      <c r="T87" s="229">
        <f t="shared" si="6"/>
        <v>3900</v>
      </c>
      <c r="U87" s="232">
        <f t="shared" si="7"/>
        <v>9.9642309657639247E-3</v>
      </c>
      <c r="V87" s="229">
        <f t="shared" si="8"/>
        <v>3900</v>
      </c>
      <c r="W87" s="232">
        <f t="shared" si="9"/>
        <v>9.8659246142170504E-3</v>
      </c>
      <c r="X87" s="229">
        <f t="shared" si="10"/>
        <v>3800</v>
      </c>
      <c r="Y87" s="232">
        <f t="shared" si="11"/>
        <v>9.5190380761523054E-3</v>
      </c>
    </row>
    <row r="88" spans="1:25" ht="22.5" customHeight="1">
      <c r="A88" s="255" t="s">
        <v>804</v>
      </c>
      <c r="B88" s="256" t="s">
        <v>1418</v>
      </c>
      <c r="C88" s="257" t="s">
        <v>2723</v>
      </c>
      <c r="D88" s="257" t="s">
        <v>2719</v>
      </c>
      <c r="E88" s="258" t="s">
        <v>806</v>
      </c>
      <c r="F88" s="236" t="s">
        <v>805</v>
      </c>
      <c r="G88" s="259"/>
      <c r="H88" s="259"/>
      <c r="I88" s="260"/>
      <c r="J88" s="261"/>
      <c r="K88" s="364"/>
      <c r="L88" s="365"/>
      <c r="M88" s="249"/>
      <c r="N88" s="229">
        <f>[2]pdc2018!N88</f>
        <v>0</v>
      </c>
      <c r="O88" s="230">
        <f>[2]pdc2018!O88</f>
        <v>0</v>
      </c>
      <c r="P88" s="230">
        <f>[2]pdc2018!P88</f>
        <v>0</v>
      </c>
      <c r="Q88" s="230">
        <f>[2]pdc2018!Q88</f>
        <v>0</v>
      </c>
      <c r="R88" s="230">
        <f>[2]pdc2018!R88</f>
        <v>0</v>
      </c>
      <c r="S88" s="231">
        <f>[2]pdc2018!S88</f>
        <v>0</v>
      </c>
      <c r="T88" s="229">
        <f t="shared" si="6"/>
        <v>0</v>
      </c>
      <c r="U88" s="232" t="str">
        <f t="shared" si="7"/>
        <v/>
      </c>
      <c r="V88" s="229">
        <f t="shared" si="8"/>
        <v>0</v>
      </c>
      <c r="W88" s="232" t="str">
        <f t="shared" si="9"/>
        <v/>
      </c>
      <c r="X88" s="229">
        <f t="shared" si="10"/>
        <v>0</v>
      </c>
      <c r="Y88" s="232" t="str">
        <f t="shared" si="11"/>
        <v/>
      </c>
    </row>
    <row r="89" spans="1:25" ht="22.5" customHeight="1">
      <c r="A89" s="262" t="s">
        <v>807</v>
      </c>
      <c r="B89" s="263" t="s">
        <v>1418</v>
      </c>
      <c r="C89" s="264" t="s">
        <v>2723</v>
      </c>
      <c r="D89" s="264" t="s">
        <v>2717</v>
      </c>
      <c r="E89" s="265" t="s">
        <v>806</v>
      </c>
      <c r="F89" s="245" t="s">
        <v>805</v>
      </c>
      <c r="G89" s="259" t="s">
        <v>535</v>
      </c>
      <c r="H89" s="259" t="s">
        <v>3017</v>
      </c>
      <c r="I89" s="260" t="s">
        <v>808</v>
      </c>
      <c r="J89" s="261" t="s">
        <v>2399</v>
      </c>
      <c r="K89" s="364" t="s">
        <v>2400</v>
      </c>
      <c r="L89" s="4" t="s">
        <v>1427</v>
      </c>
      <c r="M89" s="249"/>
      <c r="N89" s="229">
        <f>[2]pdc2018!N89</f>
        <v>2101237.58</v>
      </c>
      <c r="O89" s="230">
        <f>[2]pdc2018!O89</f>
        <v>2452100</v>
      </c>
      <c r="P89" s="230">
        <f>[2]pdc2018!P89</f>
        <v>2452100</v>
      </c>
      <c r="Q89" s="230">
        <f>[2]pdc2018!Q89</f>
        <v>2526000</v>
      </c>
      <c r="R89" s="230">
        <f>[2]pdc2018!R89</f>
        <v>2601000</v>
      </c>
      <c r="S89" s="231">
        <f>[2]pdc2018!S89</f>
        <v>2679000</v>
      </c>
      <c r="T89" s="229">
        <f t="shared" si="6"/>
        <v>73900</v>
      </c>
      <c r="U89" s="232">
        <f t="shared" si="7"/>
        <v>3.0137433220504873E-2</v>
      </c>
      <c r="V89" s="229">
        <f t="shared" si="8"/>
        <v>75000</v>
      </c>
      <c r="W89" s="232">
        <f t="shared" si="9"/>
        <v>2.9691211401425176E-2</v>
      </c>
      <c r="X89" s="229">
        <f t="shared" si="10"/>
        <v>78000</v>
      </c>
      <c r="Y89" s="232">
        <f t="shared" si="11"/>
        <v>2.9988465974625143E-2</v>
      </c>
    </row>
    <row r="90" spans="1:25" ht="22.5" customHeight="1">
      <c r="A90" s="255" t="s">
        <v>809</v>
      </c>
      <c r="B90" s="256" t="s">
        <v>1418</v>
      </c>
      <c r="C90" s="257" t="s">
        <v>810</v>
      </c>
      <c r="D90" s="257" t="s">
        <v>2719</v>
      </c>
      <c r="E90" s="236" t="s">
        <v>812</v>
      </c>
      <c r="F90" s="236" t="s">
        <v>811</v>
      </c>
      <c r="G90" s="259"/>
      <c r="H90" s="259"/>
      <c r="I90" s="260"/>
      <c r="J90" s="261"/>
      <c r="K90" s="364"/>
      <c r="L90" s="365"/>
      <c r="M90" s="249"/>
      <c r="N90" s="229">
        <f>[2]pdc2018!N90</f>
        <v>0</v>
      </c>
      <c r="O90" s="230">
        <f>[2]pdc2018!O90</f>
        <v>0</v>
      </c>
      <c r="P90" s="230">
        <f>[2]pdc2018!P90</f>
        <v>0</v>
      </c>
      <c r="Q90" s="230">
        <f>[2]pdc2018!Q90</f>
        <v>0</v>
      </c>
      <c r="R90" s="230">
        <f>[2]pdc2018!R90</f>
        <v>0</v>
      </c>
      <c r="S90" s="231">
        <f>[2]pdc2018!S90</f>
        <v>0</v>
      </c>
      <c r="T90" s="229">
        <f t="shared" si="6"/>
        <v>0</v>
      </c>
      <c r="U90" s="232" t="str">
        <f t="shared" si="7"/>
        <v/>
      </c>
      <c r="V90" s="229">
        <f t="shared" si="8"/>
        <v>0</v>
      </c>
      <c r="W90" s="232" t="str">
        <f t="shared" si="9"/>
        <v/>
      </c>
      <c r="X90" s="229">
        <f t="shared" si="10"/>
        <v>0</v>
      </c>
      <c r="Y90" s="232" t="str">
        <f t="shared" si="11"/>
        <v/>
      </c>
    </row>
    <row r="91" spans="1:25" ht="22.5" customHeight="1">
      <c r="A91" s="262" t="s">
        <v>813</v>
      </c>
      <c r="B91" s="263" t="s">
        <v>1418</v>
      </c>
      <c r="C91" s="264" t="s">
        <v>810</v>
      </c>
      <c r="D91" s="264" t="s">
        <v>2717</v>
      </c>
      <c r="E91" s="265" t="s">
        <v>812</v>
      </c>
      <c r="F91" s="245" t="s">
        <v>811</v>
      </c>
      <c r="G91" s="259" t="s">
        <v>542</v>
      </c>
      <c r="H91" s="259" t="s">
        <v>2270</v>
      </c>
      <c r="I91" s="260" t="s">
        <v>814</v>
      </c>
      <c r="J91" s="261" t="s">
        <v>2399</v>
      </c>
      <c r="K91" s="364" t="s">
        <v>2400</v>
      </c>
      <c r="L91" s="4" t="s">
        <v>1427</v>
      </c>
      <c r="M91" s="249"/>
      <c r="N91" s="229">
        <f>[2]pdc2018!N91</f>
        <v>223016.95999999999</v>
      </c>
      <c r="O91" s="230">
        <f>[2]pdc2018!O91</f>
        <v>264400</v>
      </c>
      <c r="P91" s="230">
        <f>[2]pdc2018!P91</f>
        <v>231000</v>
      </c>
      <c r="Q91" s="230">
        <f>[2]pdc2018!Q91</f>
        <v>272700</v>
      </c>
      <c r="R91" s="230">
        <f>[2]pdc2018!R91</f>
        <v>279200</v>
      </c>
      <c r="S91" s="231">
        <f>[2]pdc2018!S91</f>
        <v>282000</v>
      </c>
      <c r="T91" s="229">
        <f t="shared" si="6"/>
        <v>41700</v>
      </c>
      <c r="U91" s="232">
        <f t="shared" si="7"/>
        <v>0.18051948051948052</v>
      </c>
      <c r="V91" s="229">
        <f t="shared" si="8"/>
        <v>6500</v>
      </c>
      <c r="W91" s="232">
        <f t="shared" si="9"/>
        <v>2.3835716905023837E-2</v>
      </c>
      <c r="X91" s="229">
        <f t="shared" si="10"/>
        <v>2800</v>
      </c>
      <c r="Y91" s="232">
        <f t="shared" si="11"/>
        <v>1.0028653295128941E-2</v>
      </c>
    </row>
    <row r="92" spans="1:25" ht="22.5" customHeight="1">
      <c r="A92" s="255" t="s">
        <v>815</v>
      </c>
      <c r="B92" s="256" t="s">
        <v>1418</v>
      </c>
      <c r="C92" s="257" t="s">
        <v>2724</v>
      </c>
      <c r="D92" s="257" t="s">
        <v>2719</v>
      </c>
      <c r="E92" s="258" t="s">
        <v>817</v>
      </c>
      <c r="F92" s="236" t="s">
        <v>816</v>
      </c>
      <c r="G92" s="259"/>
      <c r="H92" s="259"/>
      <c r="I92" s="260"/>
      <c r="J92" s="261"/>
      <c r="K92" s="364"/>
      <c r="L92" s="365"/>
      <c r="M92" s="249"/>
      <c r="N92" s="229">
        <f>[2]pdc2018!N92</f>
        <v>0</v>
      </c>
      <c r="O92" s="230">
        <f>[2]pdc2018!O92</f>
        <v>0</v>
      </c>
      <c r="P92" s="230">
        <f>[2]pdc2018!P92</f>
        <v>0</v>
      </c>
      <c r="Q92" s="230">
        <f>[2]pdc2018!Q92</f>
        <v>0</v>
      </c>
      <c r="R92" s="230">
        <f>[2]pdc2018!R92</f>
        <v>0</v>
      </c>
      <c r="S92" s="231">
        <f>[2]pdc2018!S92</f>
        <v>0</v>
      </c>
      <c r="T92" s="229">
        <f t="shared" si="6"/>
        <v>0</v>
      </c>
      <c r="U92" s="232" t="str">
        <f t="shared" si="7"/>
        <v/>
      </c>
      <c r="V92" s="229">
        <f t="shared" si="8"/>
        <v>0</v>
      </c>
      <c r="W92" s="232" t="str">
        <f t="shared" si="9"/>
        <v/>
      </c>
      <c r="X92" s="229">
        <f t="shared" si="10"/>
        <v>0</v>
      </c>
      <c r="Y92" s="232" t="str">
        <f t="shared" si="11"/>
        <v/>
      </c>
    </row>
    <row r="93" spans="1:25" ht="27" customHeight="1">
      <c r="A93" s="262" t="s">
        <v>818</v>
      </c>
      <c r="B93" s="263" t="s">
        <v>1418</v>
      </c>
      <c r="C93" s="264" t="s">
        <v>2724</v>
      </c>
      <c r="D93" s="264" t="s">
        <v>2725</v>
      </c>
      <c r="E93" s="265" t="s">
        <v>820</v>
      </c>
      <c r="F93" s="245" t="s">
        <v>819</v>
      </c>
      <c r="G93" s="259" t="s">
        <v>859</v>
      </c>
      <c r="H93" s="259" t="s">
        <v>3018</v>
      </c>
      <c r="I93" s="260" t="s">
        <v>3019</v>
      </c>
      <c r="J93" s="261" t="s">
        <v>3198</v>
      </c>
      <c r="K93" s="364" t="s">
        <v>2391</v>
      </c>
      <c r="L93" s="4" t="s">
        <v>1427</v>
      </c>
      <c r="M93" s="249"/>
      <c r="N93" s="229">
        <f>[2]pdc2018!N93</f>
        <v>0</v>
      </c>
      <c r="O93" s="230">
        <f>[2]pdc2018!O93</f>
        <v>0</v>
      </c>
      <c r="P93" s="230">
        <f>[2]pdc2018!P93</f>
        <v>0</v>
      </c>
      <c r="Q93" s="230">
        <f>[2]pdc2018!Q93</f>
        <v>0</v>
      </c>
      <c r="R93" s="230">
        <f>[2]pdc2018!R93</f>
        <v>0</v>
      </c>
      <c r="S93" s="231">
        <f>[2]pdc2018!S93</f>
        <v>0</v>
      </c>
      <c r="T93" s="229">
        <f t="shared" si="6"/>
        <v>0</v>
      </c>
      <c r="U93" s="232" t="str">
        <f t="shared" si="7"/>
        <v/>
      </c>
      <c r="V93" s="229">
        <f t="shared" si="8"/>
        <v>0</v>
      </c>
      <c r="W93" s="232" t="str">
        <f t="shared" si="9"/>
        <v/>
      </c>
      <c r="X93" s="229">
        <f t="shared" si="10"/>
        <v>0</v>
      </c>
      <c r="Y93" s="232" t="str">
        <f t="shared" si="11"/>
        <v/>
      </c>
    </row>
    <row r="94" spans="1:25" ht="27" customHeight="1">
      <c r="A94" s="262" t="s">
        <v>821</v>
      </c>
      <c r="B94" s="263" t="s">
        <v>1418</v>
      </c>
      <c r="C94" s="264" t="s">
        <v>2724</v>
      </c>
      <c r="D94" s="264" t="s">
        <v>921</v>
      </c>
      <c r="E94" s="265" t="s">
        <v>823</v>
      </c>
      <c r="F94" s="245" t="s">
        <v>822</v>
      </c>
      <c r="G94" s="259" t="s">
        <v>860</v>
      </c>
      <c r="H94" s="259" t="s">
        <v>3020</v>
      </c>
      <c r="I94" s="260" t="s">
        <v>3021</v>
      </c>
      <c r="J94" s="261" t="s">
        <v>3198</v>
      </c>
      <c r="K94" s="364" t="s">
        <v>2391</v>
      </c>
      <c r="L94" s="4" t="s">
        <v>1427</v>
      </c>
      <c r="M94" s="249"/>
      <c r="N94" s="229">
        <f>[2]pdc2018!N94</f>
        <v>0</v>
      </c>
      <c r="O94" s="230">
        <f>[2]pdc2018!O94</f>
        <v>2000</v>
      </c>
      <c r="P94" s="230">
        <f>[2]pdc2018!P94</f>
        <v>2000</v>
      </c>
      <c r="Q94" s="230">
        <f>[2]pdc2018!Q94</f>
        <v>2000</v>
      </c>
      <c r="R94" s="230">
        <f>[2]pdc2018!R94</f>
        <v>2000</v>
      </c>
      <c r="S94" s="231">
        <f>[2]pdc2018!S94</f>
        <v>2000</v>
      </c>
      <c r="T94" s="229">
        <f t="shared" si="6"/>
        <v>0</v>
      </c>
      <c r="U94" s="232">
        <f t="shared" si="7"/>
        <v>0</v>
      </c>
      <c r="V94" s="229">
        <f t="shared" si="8"/>
        <v>0</v>
      </c>
      <c r="W94" s="232">
        <f t="shared" si="9"/>
        <v>0</v>
      </c>
      <c r="X94" s="229">
        <f t="shared" si="10"/>
        <v>0</v>
      </c>
      <c r="Y94" s="232">
        <f t="shared" si="11"/>
        <v>0</v>
      </c>
    </row>
    <row r="95" spans="1:25" ht="27" customHeight="1">
      <c r="A95" s="262" t="s">
        <v>824</v>
      </c>
      <c r="B95" s="263" t="s">
        <v>1418</v>
      </c>
      <c r="C95" s="264" t="s">
        <v>2724</v>
      </c>
      <c r="D95" s="264" t="s">
        <v>922</v>
      </c>
      <c r="E95" s="265" t="s">
        <v>826</v>
      </c>
      <c r="F95" s="245" t="s">
        <v>825</v>
      </c>
      <c r="G95" s="259" t="s">
        <v>860</v>
      </c>
      <c r="H95" s="259" t="s">
        <v>3020</v>
      </c>
      <c r="I95" s="260" t="s">
        <v>3021</v>
      </c>
      <c r="J95" s="261" t="s">
        <v>3198</v>
      </c>
      <c r="K95" s="364" t="s">
        <v>2391</v>
      </c>
      <c r="L95" s="4" t="s">
        <v>1427</v>
      </c>
      <c r="M95" s="249"/>
      <c r="N95" s="229">
        <f>[2]pdc2018!N95</f>
        <v>0</v>
      </c>
      <c r="O95" s="230">
        <f>[2]pdc2018!O95</f>
        <v>0</v>
      </c>
      <c r="P95" s="230">
        <f>[2]pdc2018!P95</f>
        <v>0</v>
      </c>
      <c r="Q95" s="230">
        <f>[2]pdc2018!Q95</f>
        <v>0</v>
      </c>
      <c r="R95" s="230">
        <f>[2]pdc2018!R95</f>
        <v>0</v>
      </c>
      <c r="S95" s="231">
        <f>[2]pdc2018!S95</f>
        <v>0</v>
      </c>
      <c r="T95" s="229">
        <f t="shared" si="6"/>
        <v>0</v>
      </c>
      <c r="U95" s="232" t="str">
        <f t="shared" si="7"/>
        <v/>
      </c>
      <c r="V95" s="229">
        <f t="shared" si="8"/>
        <v>0</v>
      </c>
      <c r="W95" s="232" t="str">
        <f t="shared" si="9"/>
        <v/>
      </c>
      <c r="X95" s="229">
        <f t="shared" si="10"/>
        <v>0</v>
      </c>
      <c r="Y95" s="232" t="str">
        <f t="shared" si="11"/>
        <v/>
      </c>
    </row>
    <row r="96" spans="1:25" ht="22.5" customHeight="1">
      <c r="A96" s="262" t="s">
        <v>1454</v>
      </c>
      <c r="B96" s="263" t="s">
        <v>1418</v>
      </c>
      <c r="C96" s="264" t="s">
        <v>2724</v>
      </c>
      <c r="D96" s="264" t="s">
        <v>1776</v>
      </c>
      <c r="E96" s="265" t="s">
        <v>1456</v>
      </c>
      <c r="F96" s="245" t="s">
        <v>1455</v>
      </c>
      <c r="G96" s="259" t="s">
        <v>860</v>
      </c>
      <c r="H96" s="259" t="s">
        <v>3020</v>
      </c>
      <c r="I96" s="260" t="s">
        <v>3021</v>
      </c>
      <c r="J96" s="261" t="s">
        <v>3198</v>
      </c>
      <c r="K96" s="364" t="s">
        <v>2391</v>
      </c>
      <c r="L96" s="4" t="s">
        <v>1427</v>
      </c>
      <c r="M96" s="249"/>
      <c r="N96" s="229">
        <f>[2]pdc2018!N96</f>
        <v>115792.35</v>
      </c>
      <c r="O96" s="230">
        <f>[2]pdc2018!O96</f>
        <v>150000</v>
      </c>
      <c r="P96" s="230">
        <f>[2]pdc2018!P96</f>
        <v>119000</v>
      </c>
      <c r="Q96" s="230">
        <f>[2]pdc2018!Q96</f>
        <v>120000</v>
      </c>
      <c r="R96" s="230">
        <f>[2]pdc2018!R96</f>
        <v>120000</v>
      </c>
      <c r="S96" s="231">
        <f>[2]pdc2018!S96</f>
        <v>120000</v>
      </c>
      <c r="T96" s="229">
        <f t="shared" si="6"/>
        <v>1000</v>
      </c>
      <c r="U96" s="232">
        <f t="shared" si="7"/>
        <v>8.4033613445378148E-3</v>
      </c>
      <c r="V96" s="229">
        <f t="shared" si="8"/>
        <v>0</v>
      </c>
      <c r="W96" s="232">
        <f t="shared" si="9"/>
        <v>0</v>
      </c>
      <c r="X96" s="229">
        <f t="shared" si="10"/>
        <v>0</v>
      </c>
      <c r="Y96" s="232">
        <f t="shared" si="11"/>
        <v>0</v>
      </c>
    </row>
    <row r="97" spans="1:25" ht="36" customHeight="1">
      <c r="A97" s="262" t="s">
        <v>1457</v>
      </c>
      <c r="B97" s="263" t="s">
        <v>1418</v>
      </c>
      <c r="C97" s="264" t="s">
        <v>2724</v>
      </c>
      <c r="D97" s="264" t="s">
        <v>1181</v>
      </c>
      <c r="E97" s="265" t="s">
        <v>1459</v>
      </c>
      <c r="F97" s="245" t="s">
        <v>1458</v>
      </c>
      <c r="G97" s="259" t="s">
        <v>543</v>
      </c>
      <c r="H97" s="259" t="s">
        <v>3022</v>
      </c>
      <c r="I97" s="260" t="s">
        <v>3023</v>
      </c>
      <c r="J97" s="261" t="s">
        <v>2401</v>
      </c>
      <c r="K97" s="364" t="s">
        <v>3024</v>
      </c>
      <c r="L97" s="4" t="s">
        <v>1427</v>
      </c>
      <c r="M97" s="249"/>
      <c r="N97" s="229">
        <f>[2]pdc2018!N97</f>
        <v>0</v>
      </c>
      <c r="O97" s="230">
        <f>[2]pdc2018!O97</f>
        <v>0</v>
      </c>
      <c r="P97" s="230">
        <f>[2]pdc2018!P97</f>
        <v>0</v>
      </c>
      <c r="Q97" s="230">
        <f>[2]pdc2018!Q97</f>
        <v>0</v>
      </c>
      <c r="R97" s="230">
        <f>[2]pdc2018!R97</f>
        <v>0</v>
      </c>
      <c r="S97" s="231">
        <f>[2]pdc2018!S97</f>
        <v>0</v>
      </c>
      <c r="T97" s="229">
        <f t="shared" si="6"/>
        <v>0</v>
      </c>
      <c r="U97" s="232" t="str">
        <f t="shared" si="7"/>
        <v/>
      </c>
      <c r="V97" s="229">
        <f t="shared" si="8"/>
        <v>0</v>
      </c>
      <c r="W97" s="232" t="str">
        <f t="shared" si="9"/>
        <v/>
      </c>
      <c r="X97" s="229">
        <f t="shared" si="10"/>
        <v>0</v>
      </c>
      <c r="Y97" s="232" t="str">
        <f t="shared" si="11"/>
        <v/>
      </c>
    </row>
    <row r="98" spans="1:25" ht="25.5" customHeight="1">
      <c r="A98" s="262" t="s">
        <v>1460</v>
      </c>
      <c r="B98" s="263" t="s">
        <v>1418</v>
      </c>
      <c r="C98" s="264" t="s">
        <v>2724</v>
      </c>
      <c r="D98" s="264" t="s">
        <v>1623</v>
      </c>
      <c r="E98" s="265" t="s">
        <v>1462</v>
      </c>
      <c r="F98" s="245" t="s">
        <v>1461</v>
      </c>
      <c r="G98" s="259" t="s">
        <v>544</v>
      </c>
      <c r="H98" s="259" t="s">
        <v>3025</v>
      </c>
      <c r="I98" s="260" t="s">
        <v>1463</v>
      </c>
      <c r="J98" s="261" t="s">
        <v>2401</v>
      </c>
      <c r="K98" s="364" t="s">
        <v>3024</v>
      </c>
      <c r="L98" s="4" t="s">
        <v>1427</v>
      </c>
      <c r="M98" s="249"/>
      <c r="N98" s="229">
        <f>[2]pdc2018!N98</f>
        <v>151319.17000000001</v>
      </c>
      <c r="O98" s="230">
        <f>[2]pdc2018!O98</f>
        <v>174000</v>
      </c>
      <c r="P98" s="230">
        <f>[2]pdc2018!P98</f>
        <v>174000</v>
      </c>
      <c r="Q98" s="230">
        <f>[2]pdc2018!Q98</f>
        <v>174000</v>
      </c>
      <c r="R98" s="230">
        <f>[2]pdc2018!R98</f>
        <v>174000</v>
      </c>
      <c r="S98" s="231">
        <f>[2]pdc2018!S98</f>
        <v>174000</v>
      </c>
      <c r="T98" s="229">
        <f t="shared" si="6"/>
        <v>0</v>
      </c>
      <c r="U98" s="232">
        <f t="shared" si="7"/>
        <v>0</v>
      </c>
      <c r="V98" s="229">
        <f t="shared" si="8"/>
        <v>0</v>
      </c>
      <c r="W98" s="232">
        <f t="shared" si="9"/>
        <v>0</v>
      </c>
      <c r="X98" s="229">
        <f t="shared" si="10"/>
        <v>0</v>
      </c>
      <c r="Y98" s="232">
        <f t="shared" si="11"/>
        <v>0</v>
      </c>
    </row>
    <row r="99" spans="1:25" ht="39" customHeight="1">
      <c r="A99" s="255" t="s">
        <v>1464</v>
      </c>
      <c r="B99" s="256" t="s">
        <v>1418</v>
      </c>
      <c r="C99" s="257" t="s">
        <v>1625</v>
      </c>
      <c r="D99" s="257" t="s">
        <v>2719</v>
      </c>
      <c r="E99" s="258" t="s">
        <v>1466</v>
      </c>
      <c r="F99" s="236" t="s">
        <v>1465</v>
      </c>
      <c r="G99" s="259"/>
      <c r="H99" s="259"/>
      <c r="I99" s="260"/>
      <c r="J99" s="261"/>
      <c r="K99" s="364"/>
      <c r="L99" s="365"/>
      <c r="M99" s="249"/>
      <c r="N99" s="229">
        <f>[2]pdc2018!N99</f>
        <v>0</v>
      </c>
      <c r="O99" s="230">
        <f>[2]pdc2018!O99</f>
        <v>0</v>
      </c>
      <c r="P99" s="230">
        <f>[2]pdc2018!P99</f>
        <v>0</v>
      </c>
      <c r="Q99" s="230">
        <f>[2]pdc2018!Q99</f>
        <v>0</v>
      </c>
      <c r="R99" s="230">
        <f>[2]pdc2018!R99</f>
        <v>0</v>
      </c>
      <c r="S99" s="231">
        <f>[2]pdc2018!S99</f>
        <v>0</v>
      </c>
      <c r="T99" s="229">
        <f t="shared" si="6"/>
        <v>0</v>
      </c>
      <c r="U99" s="232" t="str">
        <f t="shared" si="7"/>
        <v/>
      </c>
      <c r="V99" s="229">
        <f t="shared" si="8"/>
        <v>0</v>
      </c>
      <c r="W99" s="232" t="str">
        <f t="shared" si="9"/>
        <v/>
      </c>
      <c r="X99" s="229">
        <f t="shared" si="10"/>
        <v>0</v>
      </c>
      <c r="Y99" s="232" t="str">
        <f t="shared" si="11"/>
        <v/>
      </c>
    </row>
    <row r="100" spans="1:25" ht="36" customHeight="1">
      <c r="A100" s="262" t="s">
        <v>1467</v>
      </c>
      <c r="B100" s="263" t="s">
        <v>1418</v>
      </c>
      <c r="C100" s="264" t="s">
        <v>1625</v>
      </c>
      <c r="D100" s="264" t="s">
        <v>2717</v>
      </c>
      <c r="E100" s="265" t="s">
        <v>1466</v>
      </c>
      <c r="F100" s="245" t="s">
        <v>3026</v>
      </c>
      <c r="G100" s="259" t="s">
        <v>542</v>
      </c>
      <c r="H100" s="259" t="s">
        <v>2270</v>
      </c>
      <c r="I100" s="260" t="s">
        <v>814</v>
      </c>
      <c r="J100" s="261" t="s">
        <v>2399</v>
      </c>
      <c r="K100" s="364" t="s">
        <v>2400</v>
      </c>
      <c r="L100" s="4" t="s">
        <v>1427</v>
      </c>
      <c r="M100" s="249"/>
      <c r="N100" s="229">
        <f>[2]pdc2018!N100</f>
        <v>5427768.7300000004</v>
      </c>
      <c r="O100" s="230">
        <f>[2]pdc2018!O100</f>
        <v>4517700</v>
      </c>
      <c r="P100" s="230">
        <f>[2]pdc2018!P100</f>
        <v>5400000</v>
      </c>
      <c r="Q100" s="230">
        <f>[2]pdc2018!Q100</f>
        <v>5521680</v>
      </c>
      <c r="R100" s="230">
        <f>[2]pdc2018!R100</f>
        <v>5668000</v>
      </c>
      <c r="S100" s="231">
        <f>[2]pdc2018!S100</f>
        <v>5810000</v>
      </c>
      <c r="T100" s="229">
        <f t="shared" si="6"/>
        <v>121680</v>
      </c>
      <c r="U100" s="232">
        <f t="shared" si="7"/>
        <v>2.2533333333333332E-2</v>
      </c>
      <c r="V100" s="229">
        <f t="shared" si="8"/>
        <v>146320</v>
      </c>
      <c r="W100" s="232">
        <f t="shared" si="9"/>
        <v>2.6499181408556817E-2</v>
      </c>
      <c r="X100" s="229">
        <f t="shared" si="10"/>
        <v>142000</v>
      </c>
      <c r="Y100" s="232">
        <f t="shared" si="11"/>
        <v>2.5052928722653495E-2</v>
      </c>
    </row>
    <row r="101" spans="1:25" ht="24" customHeight="1">
      <c r="A101" s="189" t="s">
        <v>1468</v>
      </c>
      <c r="B101" s="242" t="s">
        <v>1418</v>
      </c>
      <c r="C101" s="243" t="s">
        <v>1625</v>
      </c>
      <c r="D101" s="243" t="s">
        <v>2725</v>
      </c>
      <c r="E101" s="245" t="s">
        <v>1470</v>
      </c>
      <c r="F101" s="245" t="s">
        <v>1469</v>
      </c>
      <c r="G101" s="259" t="s">
        <v>542</v>
      </c>
      <c r="H101" s="259" t="s">
        <v>2270</v>
      </c>
      <c r="I101" s="260" t="s">
        <v>814</v>
      </c>
      <c r="J101" s="261" t="s">
        <v>2399</v>
      </c>
      <c r="K101" s="364" t="s">
        <v>2400</v>
      </c>
      <c r="L101" s="4" t="s">
        <v>1427</v>
      </c>
      <c r="M101" s="249"/>
      <c r="N101" s="229">
        <f>[2]pdc2018!N101</f>
        <v>1049622.44</v>
      </c>
      <c r="O101" s="230">
        <f>[2]pdc2018!O101</f>
        <v>1119900</v>
      </c>
      <c r="P101" s="230">
        <f>[2]pdc2018!P101</f>
        <v>1120000</v>
      </c>
      <c r="Q101" s="230">
        <f>[2]pdc2018!Q101</f>
        <v>1123000</v>
      </c>
      <c r="R101" s="230">
        <f>[2]pdc2018!R101</f>
        <v>1130000</v>
      </c>
      <c r="S101" s="231">
        <f>[2]pdc2018!S101</f>
        <v>1140000</v>
      </c>
      <c r="T101" s="229">
        <f t="shared" si="6"/>
        <v>3000</v>
      </c>
      <c r="U101" s="232">
        <f t="shared" si="7"/>
        <v>2.6785714285714286E-3</v>
      </c>
      <c r="V101" s="229">
        <f t="shared" si="8"/>
        <v>7000</v>
      </c>
      <c r="W101" s="232">
        <f t="shared" si="9"/>
        <v>6.2333036509349959E-3</v>
      </c>
      <c r="X101" s="229">
        <f t="shared" si="10"/>
        <v>10000</v>
      </c>
      <c r="Y101" s="232">
        <f t="shared" si="11"/>
        <v>8.8495575221238937E-3</v>
      </c>
    </row>
    <row r="102" spans="1:25" ht="22.5" customHeight="1">
      <c r="A102" s="262" t="s">
        <v>1471</v>
      </c>
      <c r="B102" s="263" t="s">
        <v>1418</v>
      </c>
      <c r="C102" s="264" t="s">
        <v>1625</v>
      </c>
      <c r="D102" s="264" t="s">
        <v>2130</v>
      </c>
      <c r="E102" s="245" t="s">
        <v>1473</v>
      </c>
      <c r="F102" s="245" t="s">
        <v>1472</v>
      </c>
      <c r="G102" s="246" t="s">
        <v>379</v>
      </c>
      <c r="H102" s="246" t="s">
        <v>3027</v>
      </c>
      <c r="I102" s="247" t="s">
        <v>3028</v>
      </c>
      <c r="J102" s="248" t="s">
        <v>3190</v>
      </c>
      <c r="K102" s="358" t="s">
        <v>3192</v>
      </c>
      <c r="L102" s="4" t="s">
        <v>1427</v>
      </c>
      <c r="M102" s="249"/>
      <c r="N102" s="229">
        <f>[2]pdc2018!N102</f>
        <v>3429148.32</v>
      </c>
      <c r="O102" s="230">
        <f>[2]pdc2018!O102</f>
        <v>3545000</v>
      </c>
      <c r="P102" s="230">
        <f>[2]pdc2018!P102</f>
        <v>3800000</v>
      </c>
      <c r="Q102" s="230">
        <f>[2]pdc2018!Q102</f>
        <v>3860000</v>
      </c>
      <c r="R102" s="230">
        <f>[2]pdc2018!R102</f>
        <v>3860000</v>
      </c>
      <c r="S102" s="231">
        <f>[2]pdc2018!S102</f>
        <v>3860000</v>
      </c>
      <c r="T102" s="229">
        <f t="shared" si="6"/>
        <v>60000</v>
      </c>
      <c r="U102" s="232">
        <f t="shared" si="7"/>
        <v>1.5789473684210527E-2</v>
      </c>
      <c r="V102" s="229">
        <f t="shared" si="8"/>
        <v>0</v>
      </c>
      <c r="W102" s="232">
        <f t="shared" si="9"/>
        <v>0</v>
      </c>
      <c r="X102" s="229">
        <f t="shared" si="10"/>
        <v>0</v>
      </c>
      <c r="Y102" s="232">
        <f t="shared" si="11"/>
        <v>0</v>
      </c>
    </row>
    <row r="103" spans="1:25" ht="24" customHeight="1">
      <c r="A103" s="262" t="s">
        <v>1475</v>
      </c>
      <c r="B103" s="263" t="s">
        <v>1418</v>
      </c>
      <c r="C103" s="264" t="s">
        <v>1625</v>
      </c>
      <c r="D103" s="264" t="s">
        <v>921</v>
      </c>
      <c r="E103" s="245" t="s">
        <v>1476</v>
      </c>
      <c r="F103" s="245" t="s">
        <v>3029</v>
      </c>
      <c r="G103" s="259" t="s">
        <v>862</v>
      </c>
      <c r="H103" s="259" t="s">
        <v>3030</v>
      </c>
      <c r="I103" s="260" t="s">
        <v>3031</v>
      </c>
      <c r="J103" s="261" t="s">
        <v>3198</v>
      </c>
      <c r="K103" s="364" t="s">
        <v>2391</v>
      </c>
      <c r="L103" s="4" t="s">
        <v>1427</v>
      </c>
      <c r="M103" s="249"/>
      <c r="N103" s="229">
        <f>[2]pdc2018!N103</f>
        <v>341537.85</v>
      </c>
      <c r="O103" s="230">
        <f>[2]pdc2018!O103</f>
        <v>382000</v>
      </c>
      <c r="P103" s="230">
        <f>[2]pdc2018!P103</f>
        <v>509000</v>
      </c>
      <c r="Q103" s="230">
        <f>[2]pdc2018!Q103</f>
        <v>509000</v>
      </c>
      <c r="R103" s="230">
        <f>[2]pdc2018!R103</f>
        <v>509000</v>
      </c>
      <c r="S103" s="231">
        <f>[2]pdc2018!S103</f>
        <v>509000</v>
      </c>
      <c r="T103" s="229">
        <f t="shared" si="6"/>
        <v>0</v>
      </c>
      <c r="U103" s="232">
        <f t="shared" si="7"/>
        <v>0</v>
      </c>
      <c r="V103" s="229">
        <f t="shared" si="8"/>
        <v>0</v>
      </c>
      <c r="W103" s="232">
        <f t="shared" si="9"/>
        <v>0</v>
      </c>
      <c r="X103" s="229">
        <f t="shared" si="10"/>
        <v>0</v>
      </c>
      <c r="Y103" s="232">
        <f t="shared" si="11"/>
        <v>0</v>
      </c>
    </row>
    <row r="104" spans="1:25" ht="24" customHeight="1">
      <c r="A104" s="262" t="s">
        <v>3292</v>
      </c>
      <c r="B104" s="263" t="s">
        <v>1418</v>
      </c>
      <c r="C104" s="264" t="s">
        <v>1625</v>
      </c>
      <c r="D104" s="264" t="s">
        <v>1054</v>
      </c>
      <c r="E104" s="245" t="s">
        <v>3293</v>
      </c>
      <c r="F104" s="245" t="s">
        <v>3294</v>
      </c>
      <c r="G104" s="259" t="s">
        <v>542</v>
      </c>
      <c r="H104" s="259" t="s">
        <v>2270</v>
      </c>
      <c r="I104" s="260" t="s">
        <v>814</v>
      </c>
      <c r="J104" s="261" t="s">
        <v>2399</v>
      </c>
      <c r="K104" s="364" t="s">
        <v>2400</v>
      </c>
      <c r="L104" s="4" t="s">
        <v>1427</v>
      </c>
      <c r="M104" s="249"/>
      <c r="N104" s="229">
        <f>[2]pdc2018!N104</f>
        <v>1835459.45</v>
      </c>
      <c r="O104" s="230">
        <f>[2]pdc2018!O104</f>
        <v>1950000</v>
      </c>
      <c r="P104" s="230">
        <f>[2]pdc2018!P104</f>
        <v>1950000</v>
      </c>
      <c r="Q104" s="230">
        <f>[2]pdc2018!Q104</f>
        <v>1950000</v>
      </c>
      <c r="R104" s="230">
        <f>[2]pdc2018!R104</f>
        <v>1950000</v>
      </c>
      <c r="S104" s="231">
        <f>[2]pdc2018!S104</f>
        <v>1950000</v>
      </c>
      <c r="T104" s="229">
        <f t="shared" si="6"/>
        <v>0</v>
      </c>
      <c r="U104" s="232">
        <f t="shared" si="7"/>
        <v>0</v>
      </c>
      <c r="V104" s="229">
        <f t="shared" si="8"/>
        <v>0</v>
      </c>
      <c r="W104" s="232">
        <f t="shared" si="9"/>
        <v>0</v>
      </c>
      <c r="X104" s="229">
        <f t="shared" si="10"/>
        <v>0</v>
      </c>
      <c r="Y104" s="232">
        <f t="shared" si="11"/>
        <v>0</v>
      </c>
    </row>
    <row r="105" spans="1:25" ht="22.5" customHeight="1">
      <c r="A105" s="219" t="s">
        <v>1477</v>
      </c>
      <c r="B105" s="220" t="s">
        <v>2390</v>
      </c>
      <c r="C105" s="221" t="s">
        <v>2718</v>
      </c>
      <c r="D105" s="221" t="s">
        <v>2719</v>
      </c>
      <c r="E105" s="222" t="s">
        <v>1479</v>
      </c>
      <c r="F105" s="222" t="s">
        <v>1478</v>
      </c>
      <c r="G105" s="223"/>
      <c r="H105" s="223"/>
      <c r="I105" s="224"/>
      <c r="J105" s="225"/>
      <c r="K105" s="362"/>
      <c r="L105" s="363"/>
      <c r="M105" s="228"/>
      <c r="N105" s="229">
        <f>[2]pdc2018!N105</f>
        <v>0</v>
      </c>
      <c r="O105" s="230">
        <f>[2]pdc2018!O105</f>
        <v>0</v>
      </c>
      <c r="P105" s="230">
        <f>[2]pdc2018!P105</f>
        <v>0</v>
      </c>
      <c r="Q105" s="230">
        <f>[2]pdc2018!Q105</f>
        <v>0</v>
      </c>
      <c r="R105" s="230">
        <f>[2]pdc2018!R105</f>
        <v>0</v>
      </c>
      <c r="S105" s="231">
        <f>[2]pdc2018!S105</f>
        <v>0</v>
      </c>
      <c r="T105" s="229">
        <f t="shared" si="6"/>
        <v>0</v>
      </c>
      <c r="U105" s="232" t="str">
        <f t="shared" si="7"/>
        <v/>
      </c>
      <c r="V105" s="229">
        <f t="shared" si="8"/>
        <v>0</v>
      </c>
      <c r="W105" s="232" t="str">
        <f t="shared" si="9"/>
        <v/>
      </c>
      <c r="X105" s="229">
        <f t="shared" si="10"/>
        <v>0</v>
      </c>
      <c r="Y105" s="232" t="str">
        <f t="shared" si="11"/>
        <v/>
      </c>
    </row>
    <row r="106" spans="1:25" ht="22.5" customHeight="1">
      <c r="A106" s="255" t="s">
        <v>1480</v>
      </c>
      <c r="B106" s="256" t="s">
        <v>2390</v>
      </c>
      <c r="C106" s="257" t="s">
        <v>2720</v>
      </c>
      <c r="D106" s="257" t="s">
        <v>2719</v>
      </c>
      <c r="E106" s="258" t="s">
        <v>1482</v>
      </c>
      <c r="F106" s="236" t="s">
        <v>1481</v>
      </c>
      <c r="G106" s="259"/>
      <c r="H106" s="259"/>
      <c r="I106" s="260"/>
      <c r="J106" s="261"/>
      <c r="K106" s="364"/>
      <c r="L106" s="365"/>
      <c r="M106" s="249"/>
      <c r="N106" s="229">
        <f>[2]pdc2018!N106</f>
        <v>0</v>
      </c>
      <c r="O106" s="230">
        <f>[2]pdc2018!O106</f>
        <v>0</v>
      </c>
      <c r="P106" s="230">
        <f>[2]pdc2018!P106</f>
        <v>0</v>
      </c>
      <c r="Q106" s="230">
        <f>[2]pdc2018!Q106</f>
        <v>0</v>
      </c>
      <c r="R106" s="230">
        <f>[2]pdc2018!R106</f>
        <v>0</v>
      </c>
      <c r="S106" s="231">
        <f>[2]pdc2018!S106</f>
        <v>0</v>
      </c>
      <c r="T106" s="229">
        <f t="shared" si="6"/>
        <v>0</v>
      </c>
      <c r="U106" s="232" t="str">
        <f t="shared" si="7"/>
        <v/>
      </c>
      <c r="V106" s="229">
        <f t="shared" si="8"/>
        <v>0</v>
      </c>
      <c r="W106" s="232" t="str">
        <f t="shared" si="9"/>
        <v/>
      </c>
      <c r="X106" s="229">
        <f t="shared" si="10"/>
        <v>0</v>
      </c>
      <c r="Y106" s="232" t="str">
        <f t="shared" si="11"/>
        <v/>
      </c>
    </row>
    <row r="107" spans="1:25" ht="22.5" customHeight="1">
      <c r="A107" s="262" t="s">
        <v>1483</v>
      </c>
      <c r="B107" s="263" t="s">
        <v>2390</v>
      </c>
      <c r="C107" s="264" t="s">
        <v>2720</v>
      </c>
      <c r="D107" s="264" t="s">
        <v>2717</v>
      </c>
      <c r="E107" s="265" t="s">
        <v>1482</v>
      </c>
      <c r="F107" s="245" t="s">
        <v>1481</v>
      </c>
      <c r="G107" s="259" t="s">
        <v>537</v>
      </c>
      <c r="H107" s="259" t="s">
        <v>3032</v>
      </c>
      <c r="I107" s="260" t="s">
        <v>1484</v>
      </c>
      <c r="J107" s="261" t="s">
        <v>2399</v>
      </c>
      <c r="K107" s="364" t="s">
        <v>2400</v>
      </c>
      <c r="L107" s="4" t="s">
        <v>1485</v>
      </c>
      <c r="M107" s="249"/>
      <c r="N107" s="229">
        <f>[2]pdc2018!N107</f>
        <v>8165786.2000000002</v>
      </c>
      <c r="O107" s="230">
        <f>[2]pdc2018!O107</f>
        <v>8797500</v>
      </c>
      <c r="P107" s="230">
        <f>[2]pdc2018!P107</f>
        <v>8761000</v>
      </c>
      <c r="Q107" s="230">
        <f>[2]pdc2018!Q107</f>
        <v>9199880</v>
      </c>
      <c r="R107" s="230">
        <f>[2]pdc2018!R107</f>
        <v>9978700</v>
      </c>
      <c r="S107" s="231">
        <f>[2]pdc2018!S107</f>
        <v>10074100</v>
      </c>
      <c r="T107" s="229">
        <f t="shared" si="6"/>
        <v>438880</v>
      </c>
      <c r="U107" s="232">
        <f t="shared" si="7"/>
        <v>5.009473804360233E-2</v>
      </c>
      <c r="V107" s="229">
        <f t="shared" si="8"/>
        <v>778820</v>
      </c>
      <c r="W107" s="232">
        <f t="shared" si="9"/>
        <v>8.4655452027635136E-2</v>
      </c>
      <c r="X107" s="229">
        <f t="shared" si="10"/>
        <v>95400</v>
      </c>
      <c r="Y107" s="232">
        <f t="shared" si="11"/>
        <v>9.5603635744134999E-3</v>
      </c>
    </row>
    <row r="108" spans="1:25" ht="22.5" customHeight="1">
      <c r="A108" s="255" t="s">
        <v>1487</v>
      </c>
      <c r="B108" s="256" t="s">
        <v>2390</v>
      </c>
      <c r="C108" s="257" t="s">
        <v>2721</v>
      </c>
      <c r="D108" s="257" t="s">
        <v>2719</v>
      </c>
      <c r="E108" s="258" t="s">
        <v>1489</v>
      </c>
      <c r="F108" s="236" t="s">
        <v>1488</v>
      </c>
      <c r="G108" s="259"/>
      <c r="H108" s="259"/>
      <c r="I108" s="260"/>
      <c r="J108" s="261"/>
      <c r="K108" s="364"/>
      <c r="L108" s="365"/>
      <c r="M108" s="249"/>
      <c r="N108" s="229">
        <f>[2]pdc2018!N108</f>
        <v>0</v>
      </c>
      <c r="O108" s="230">
        <f>[2]pdc2018!O108</f>
        <v>0</v>
      </c>
      <c r="P108" s="230">
        <f>[2]pdc2018!P108</f>
        <v>0</v>
      </c>
      <c r="Q108" s="230">
        <f>[2]pdc2018!Q108</f>
        <v>0</v>
      </c>
      <c r="R108" s="230">
        <f>[2]pdc2018!R108</f>
        <v>0</v>
      </c>
      <c r="S108" s="231">
        <f>[2]pdc2018!S108</f>
        <v>0</v>
      </c>
      <c r="T108" s="229">
        <f t="shared" si="6"/>
        <v>0</v>
      </c>
      <c r="U108" s="232" t="str">
        <f t="shared" si="7"/>
        <v/>
      </c>
      <c r="V108" s="229">
        <f t="shared" si="8"/>
        <v>0</v>
      </c>
      <c r="W108" s="232" t="str">
        <f t="shared" si="9"/>
        <v/>
      </c>
      <c r="X108" s="229">
        <f t="shared" si="10"/>
        <v>0</v>
      </c>
      <c r="Y108" s="232" t="str">
        <f t="shared" si="11"/>
        <v/>
      </c>
    </row>
    <row r="109" spans="1:25" ht="22.5" customHeight="1">
      <c r="A109" s="262" t="s">
        <v>1490</v>
      </c>
      <c r="B109" s="263" t="s">
        <v>2390</v>
      </c>
      <c r="C109" s="264" t="s">
        <v>2721</v>
      </c>
      <c r="D109" s="264" t="s">
        <v>2717</v>
      </c>
      <c r="E109" s="265" t="s">
        <v>1489</v>
      </c>
      <c r="F109" s="245" t="s">
        <v>1488</v>
      </c>
      <c r="G109" s="259" t="s">
        <v>538</v>
      </c>
      <c r="H109" s="259" t="s">
        <v>3033</v>
      </c>
      <c r="I109" s="260" t="s">
        <v>1491</v>
      </c>
      <c r="J109" s="261" t="s">
        <v>2399</v>
      </c>
      <c r="K109" s="364" t="s">
        <v>2400</v>
      </c>
      <c r="L109" s="4" t="s">
        <v>1485</v>
      </c>
      <c r="M109" s="249"/>
      <c r="N109" s="229">
        <f>[2]pdc2018!N109</f>
        <v>826853.36</v>
      </c>
      <c r="O109" s="230">
        <f>[2]pdc2018!O109</f>
        <v>979400</v>
      </c>
      <c r="P109" s="230">
        <f>[2]pdc2018!P109</f>
        <v>852000</v>
      </c>
      <c r="Q109" s="230">
        <f>[2]pdc2018!Q109</f>
        <v>875000</v>
      </c>
      <c r="R109" s="230">
        <f>[2]pdc2018!R109</f>
        <v>930000</v>
      </c>
      <c r="S109" s="231">
        <f>[2]pdc2018!S109</f>
        <v>945000</v>
      </c>
      <c r="T109" s="229">
        <f t="shared" si="6"/>
        <v>23000</v>
      </c>
      <c r="U109" s="232">
        <f t="shared" si="7"/>
        <v>2.699530516431925E-2</v>
      </c>
      <c r="V109" s="229">
        <f t="shared" si="8"/>
        <v>55000</v>
      </c>
      <c r="W109" s="232">
        <f t="shared" si="9"/>
        <v>6.2857142857142861E-2</v>
      </c>
      <c r="X109" s="229">
        <f t="shared" si="10"/>
        <v>15000</v>
      </c>
      <c r="Y109" s="232">
        <f t="shared" si="11"/>
        <v>1.6129032258064516E-2</v>
      </c>
    </row>
    <row r="110" spans="1:25" ht="22.5" customHeight="1">
      <c r="A110" s="255" t="s">
        <v>837</v>
      </c>
      <c r="B110" s="256" t="s">
        <v>2390</v>
      </c>
      <c r="C110" s="257" t="s">
        <v>2722</v>
      </c>
      <c r="D110" s="257" t="s">
        <v>2719</v>
      </c>
      <c r="E110" s="258" t="s">
        <v>839</v>
      </c>
      <c r="F110" s="236" t="s">
        <v>838</v>
      </c>
      <c r="G110" s="259"/>
      <c r="H110" s="259"/>
      <c r="I110" s="260"/>
      <c r="J110" s="261"/>
      <c r="K110" s="364"/>
      <c r="L110" s="365"/>
      <c r="M110" s="249"/>
      <c r="N110" s="229">
        <f>[2]pdc2018!N110</f>
        <v>0</v>
      </c>
      <c r="O110" s="230">
        <f>[2]pdc2018!O110</f>
        <v>0</v>
      </c>
      <c r="P110" s="230">
        <f>[2]pdc2018!P110</f>
        <v>0</v>
      </c>
      <c r="Q110" s="230">
        <f>[2]pdc2018!Q110</f>
        <v>0</v>
      </c>
      <c r="R110" s="230">
        <f>[2]pdc2018!R110</f>
        <v>0</v>
      </c>
      <c r="S110" s="231">
        <f>[2]pdc2018!S110</f>
        <v>0</v>
      </c>
      <c r="T110" s="229">
        <f t="shared" si="6"/>
        <v>0</v>
      </c>
      <c r="U110" s="232" t="str">
        <f t="shared" si="7"/>
        <v/>
      </c>
      <c r="V110" s="229">
        <f t="shared" si="8"/>
        <v>0</v>
      </c>
      <c r="W110" s="232" t="str">
        <f t="shared" si="9"/>
        <v/>
      </c>
      <c r="X110" s="229">
        <f t="shared" si="10"/>
        <v>0</v>
      </c>
      <c r="Y110" s="232" t="str">
        <f t="shared" si="11"/>
        <v/>
      </c>
    </row>
    <row r="111" spans="1:25" ht="22.5" customHeight="1">
      <c r="A111" s="262" t="s">
        <v>840</v>
      </c>
      <c r="B111" s="263" t="s">
        <v>2390</v>
      </c>
      <c r="C111" s="264" t="s">
        <v>2722</v>
      </c>
      <c r="D111" s="264" t="s">
        <v>2717</v>
      </c>
      <c r="E111" s="265" t="s">
        <v>839</v>
      </c>
      <c r="F111" s="245" t="s">
        <v>838</v>
      </c>
      <c r="G111" s="259" t="s">
        <v>536</v>
      </c>
      <c r="H111" s="259" t="s">
        <v>3034</v>
      </c>
      <c r="I111" s="260" t="s">
        <v>841</v>
      </c>
      <c r="J111" s="261" t="s">
        <v>2399</v>
      </c>
      <c r="K111" s="364" t="s">
        <v>2400</v>
      </c>
      <c r="L111" s="4" t="s">
        <v>1485</v>
      </c>
      <c r="M111" s="249"/>
      <c r="N111" s="229">
        <f>[2]pdc2018!N111</f>
        <v>1214391.1299999999</v>
      </c>
      <c r="O111" s="230">
        <f>[2]pdc2018!O111</f>
        <v>1134200</v>
      </c>
      <c r="P111" s="230">
        <f>[2]pdc2018!P111</f>
        <v>1215000</v>
      </c>
      <c r="Q111" s="230">
        <f>[2]pdc2018!Q111</f>
        <v>1228000</v>
      </c>
      <c r="R111" s="230">
        <f>[2]pdc2018!R111</f>
        <v>1242000</v>
      </c>
      <c r="S111" s="231">
        <f>[2]pdc2018!S111</f>
        <v>1255000</v>
      </c>
      <c r="T111" s="229">
        <f t="shared" si="6"/>
        <v>13000</v>
      </c>
      <c r="U111" s="232">
        <f t="shared" si="7"/>
        <v>1.0699588477366255E-2</v>
      </c>
      <c r="V111" s="229">
        <f t="shared" si="8"/>
        <v>14000</v>
      </c>
      <c r="W111" s="232">
        <f t="shared" si="9"/>
        <v>1.1400651465798045E-2</v>
      </c>
      <c r="X111" s="229">
        <f t="shared" si="10"/>
        <v>13000</v>
      </c>
      <c r="Y111" s="232">
        <f t="shared" si="11"/>
        <v>1.0466988727858293E-2</v>
      </c>
    </row>
    <row r="112" spans="1:25" ht="22.5" customHeight="1">
      <c r="A112" s="255" t="s">
        <v>842</v>
      </c>
      <c r="B112" s="256" t="s">
        <v>2390</v>
      </c>
      <c r="C112" s="257" t="s">
        <v>2723</v>
      </c>
      <c r="D112" s="257" t="s">
        <v>2719</v>
      </c>
      <c r="E112" s="258" t="s">
        <v>843</v>
      </c>
      <c r="F112" s="236" t="s">
        <v>843</v>
      </c>
      <c r="G112" s="259"/>
      <c r="H112" s="259"/>
      <c r="I112" s="260"/>
      <c r="J112" s="261"/>
      <c r="K112" s="364"/>
      <c r="L112" s="365"/>
      <c r="M112" s="249"/>
      <c r="N112" s="229">
        <f>[2]pdc2018!N112</f>
        <v>0</v>
      </c>
      <c r="O112" s="230">
        <f>[2]pdc2018!O112</f>
        <v>0</v>
      </c>
      <c r="P112" s="230">
        <f>[2]pdc2018!P112</f>
        <v>0</v>
      </c>
      <c r="Q112" s="230">
        <f>[2]pdc2018!Q112</f>
        <v>0</v>
      </c>
      <c r="R112" s="230">
        <f>[2]pdc2018!R112</f>
        <v>0</v>
      </c>
      <c r="S112" s="231">
        <f>[2]pdc2018!S112</f>
        <v>0</v>
      </c>
      <c r="T112" s="229">
        <f t="shared" si="6"/>
        <v>0</v>
      </c>
      <c r="U112" s="232" t="str">
        <f t="shared" si="7"/>
        <v/>
      </c>
      <c r="V112" s="229">
        <f t="shared" si="8"/>
        <v>0</v>
      </c>
      <c r="W112" s="232" t="str">
        <f t="shared" si="9"/>
        <v/>
      </c>
      <c r="X112" s="229">
        <f t="shared" si="10"/>
        <v>0</v>
      </c>
      <c r="Y112" s="232" t="str">
        <f t="shared" si="11"/>
        <v/>
      </c>
    </row>
    <row r="113" spans="1:25" ht="22.5" customHeight="1">
      <c r="A113" s="262" t="s">
        <v>844</v>
      </c>
      <c r="B113" s="263" t="s">
        <v>2390</v>
      </c>
      <c r="C113" s="264" t="s">
        <v>2723</v>
      </c>
      <c r="D113" s="264" t="s">
        <v>2717</v>
      </c>
      <c r="E113" s="265" t="s">
        <v>843</v>
      </c>
      <c r="F113" s="245" t="s">
        <v>843</v>
      </c>
      <c r="G113" s="259" t="s">
        <v>536</v>
      </c>
      <c r="H113" s="259" t="s">
        <v>3034</v>
      </c>
      <c r="I113" s="260" t="s">
        <v>841</v>
      </c>
      <c r="J113" s="261" t="s">
        <v>2399</v>
      </c>
      <c r="K113" s="364" t="s">
        <v>2400</v>
      </c>
      <c r="L113" s="4" t="s">
        <v>1485</v>
      </c>
      <c r="M113" s="249"/>
      <c r="N113" s="229">
        <f>[2]pdc2018!N113</f>
        <v>45683.199999999997</v>
      </c>
      <c r="O113" s="230">
        <f>[2]pdc2018!O113</f>
        <v>125500</v>
      </c>
      <c r="P113" s="230">
        <f>[2]pdc2018!P113</f>
        <v>46000</v>
      </c>
      <c r="Q113" s="230">
        <f>[2]pdc2018!Q113</f>
        <v>50000</v>
      </c>
      <c r="R113" s="230">
        <f>[2]pdc2018!R113</f>
        <v>55000</v>
      </c>
      <c r="S113" s="231">
        <f>[2]pdc2018!S113</f>
        <v>60000</v>
      </c>
      <c r="T113" s="229">
        <f t="shared" si="6"/>
        <v>4000</v>
      </c>
      <c r="U113" s="232">
        <f t="shared" si="7"/>
        <v>8.6956521739130432E-2</v>
      </c>
      <c r="V113" s="229">
        <f t="shared" si="8"/>
        <v>5000</v>
      </c>
      <c r="W113" s="232">
        <f t="shared" si="9"/>
        <v>0.1</v>
      </c>
      <c r="X113" s="229">
        <f t="shared" si="10"/>
        <v>5000</v>
      </c>
      <c r="Y113" s="232">
        <f t="shared" si="11"/>
        <v>9.0909090909090912E-2</v>
      </c>
    </row>
    <row r="114" spans="1:25" ht="22.5" customHeight="1">
      <c r="A114" s="255" t="s">
        <v>845</v>
      </c>
      <c r="B114" s="256" t="s">
        <v>2390</v>
      </c>
      <c r="C114" s="257" t="s">
        <v>2724</v>
      </c>
      <c r="D114" s="257" t="s">
        <v>2719</v>
      </c>
      <c r="E114" s="258" t="s">
        <v>847</v>
      </c>
      <c r="F114" s="236" t="s">
        <v>846</v>
      </c>
      <c r="G114" s="259"/>
      <c r="H114" s="259"/>
      <c r="I114" s="260"/>
      <c r="J114" s="261"/>
      <c r="K114" s="364"/>
      <c r="L114" s="365"/>
      <c r="M114" s="249"/>
      <c r="N114" s="229">
        <f>[2]pdc2018!N114</f>
        <v>0</v>
      </c>
      <c r="O114" s="230">
        <f>[2]pdc2018!O114</f>
        <v>0</v>
      </c>
      <c r="P114" s="230">
        <f>[2]pdc2018!P114</f>
        <v>0</v>
      </c>
      <c r="Q114" s="230">
        <f>[2]pdc2018!Q114</f>
        <v>0</v>
      </c>
      <c r="R114" s="230">
        <f>[2]pdc2018!R114</f>
        <v>0</v>
      </c>
      <c r="S114" s="231">
        <f>[2]pdc2018!S114</f>
        <v>0</v>
      </c>
      <c r="T114" s="229">
        <f t="shared" si="6"/>
        <v>0</v>
      </c>
      <c r="U114" s="232" t="str">
        <f t="shared" si="7"/>
        <v/>
      </c>
      <c r="V114" s="229">
        <f t="shared" si="8"/>
        <v>0</v>
      </c>
      <c r="W114" s="232" t="str">
        <f t="shared" si="9"/>
        <v/>
      </c>
      <c r="X114" s="229">
        <f t="shared" si="10"/>
        <v>0</v>
      </c>
      <c r="Y114" s="232" t="str">
        <f t="shared" si="11"/>
        <v/>
      </c>
    </row>
    <row r="115" spans="1:25" ht="22.5" customHeight="1">
      <c r="A115" s="262" t="s">
        <v>848</v>
      </c>
      <c r="B115" s="263" t="s">
        <v>2390</v>
      </c>
      <c r="C115" s="264" t="s">
        <v>2724</v>
      </c>
      <c r="D115" s="264" t="s">
        <v>2717</v>
      </c>
      <c r="E115" s="265" t="s">
        <v>847</v>
      </c>
      <c r="F115" s="245" t="s">
        <v>846</v>
      </c>
      <c r="G115" s="259" t="s">
        <v>538</v>
      </c>
      <c r="H115" s="259" t="s">
        <v>3033</v>
      </c>
      <c r="I115" s="260" t="s">
        <v>1491</v>
      </c>
      <c r="J115" s="261" t="s">
        <v>2399</v>
      </c>
      <c r="K115" s="364" t="s">
        <v>2400</v>
      </c>
      <c r="L115" s="4" t="s">
        <v>1485</v>
      </c>
      <c r="M115" s="249"/>
      <c r="N115" s="229">
        <f>[2]pdc2018!N115</f>
        <v>5685.19</v>
      </c>
      <c r="O115" s="230">
        <f>[2]pdc2018!O115</f>
        <v>6000</v>
      </c>
      <c r="P115" s="230">
        <f>[2]pdc2018!P115</f>
        <v>6000</v>
      </c>
      <c r="Q115" s="230">
        <f>[2]pdc2018!Q115</f>
        <v>6000</v>
      </c>
      <c r="R115" s="230">
        <f>[2]pdc2018!R115</f>
        <v>6000</v>
      </c>
      <c r="S115" s="231">
        <f>[2]pdc2018!S115</f>
        <v>6000</v>
      </c>
      <c r="T115" s="229">
        <f t="shared" si="6"/>
        <v>0</v>
      </c>
      <c r="U115" s="232">
        <f t="shared" si="7"/>
        <v>0</v>
      </c>
      <c r="V115" s="229">
        <f t="shared" si="8"/>
        <v>0</v>
      </c>
      <c r="W115" s="232">
        <f t="shared" si="9"/>
        <v>0</v>
      </c>
      <c r="X115" s="229">
        <f t="shared" si="10"/>
        <v>0</v>
      </c>
      <c r="Y115" s="232">
        <f t="shared" si="11"/>
        <v>0</v>
      </c>
    </row>
    <row r="116" spans="1:25" ht="22.5" customHeight="1">
      <c r="A116" s="255" t="s">
        <v>849</v>
      </c>
      <c r="B116" s="256" t="s">
        <v>2390</v>
      </c>
      <c r="C116" s="257" t="s">
        <v>2726</v>
      </c>
      <c r="D116" s="257" t="s">
        <v>2719</v>
      </c>
      <c r="E116" s="258" t="s">
        <v>1492</v>
      </c>
      <c r="F116" s="236" t="s">
        <v>850</v>
      </c>
      <c r="G116" s="259"/>
      <c r="H116" s="259"/>
      <c r="I116" s="260"/>
      <c r="J116" s="261"/>
      <c r="K116" s="364"/>
      <c r="L116" s="365"/>
      <c r="M116" s="249"/>
      <c r="N116" s="229">
        <f>[2]pdc2018!N116</f>
        <v>0</v>
      </c>
      <c r="O116" s="230">
        <f>[2]pdc2018!O116</f>
        <v>0</v>
      </c>
      <c r="P116" s="230">
        <f>[2]pdc2018!P116</f>
        <v>0</v>
      </c>
      <c r="Q116" s="230">
        <f>[2]pdc2018!Q116</f>
        <v>0</v>
      </c>
      <c r="R116" s="230">
        <f>[2]pdc2018!R116</f>
        <v>0</v>
      </c>
      <c r="S116" s="231">
        <f>[2]pdc2018!S116</f>
        <v>0</v>
      </c>
      <c r="T116" s="229">
        <f t="shared" si="6"/>
        <v>0</v>
      </c>
      <c r="U116" s="232" t="str">
        <f t="shared" si="7"/>
        <v/>
      </c>
      <c r="V116" s="229">
        <f t="shared" si="8"/>
        <v>0</v>
      </c>
      <c r="W116" s="232" t="str">
        <f t="shared" si="9"/>
        <v/>
      </c>
      <c r="X116" s="229">
        <f t="shared" si="10"/>
        <v>0</v>
      </c>
      <c r="Y116" s="232" t="str">
        <f t="shared" si="11"/>
        <v/>
      </c>
    </row>
    <row r="117" spans="1:25" ht="22.5" customHeight="1">
      <c r="A117" s="262" t="s">
        <v>1493</v>
      </c>
      <c r="B117" s="263" t="s">
        <v>2390</v>
      </c>
      <c r="C117" s="264" t="s">
        <v>2726</v>
      </c>
      <c r="D117" s="264" t="s">
        <v>2717</v>
      </c>
      <c r="E117" s="265" t="s">
        <v>1492</v>
      </c>
      <c r="F117" s="245" t="s">
        <v>850</v>
      </c>
      <c r="G117" s="259" t="s">
        <v>538</v>
      </c>
      <c r="H117" s="259" t="s">
        <v>3033</v>
      </c>
      <c r="I117" s="260" t="s">
        <v>1491</v>
      </c>
      <c r="J117" s="261" t="s">
        <v>2399</v>
      </c>
      <c r="K117" s="364" t="s">
        <v>2400</v>
      </c>
      <c r="L117" s="4" t="s">
        <v>1485</v>
      </c>
      <c r="M117" s="249"/>
      <c r="N117" s="229">
        <f>[2]pdc2018!N117</f>
        <v>29405.89</v>
      </c>
      <c r="O117" s="230">
        <f>[2]pdc2018!O117</f>
        <v>41600</v>
      </c>
      <c r="P117" s="230">
        <f>[2]pdc2018!P117</f>
        <v>41600</v>
      </c>
      <c r="Q117" s="230">
        <f>[2]pdc2018!Q117</f>
        <v>42100</v>
      </c>
      <c r="R117" s="230">
        <f>[2]pdc2018!R117</f>
        <v>42700</v>
      </c>
      <c r="S117" s="231">
        <f>[2]pdc2018!S117</f>
        <v>43000</v>
      </c>
      <c r="T117" s="229">
        <f t="shared" si="6"/>
        <v>500</v>
      </c>
      <c r="U117" s="232">
        <f t="shared" si="7"/>
        <v>1.201923076923077E-2</v>
      </c>
      <c r="V117" s="229">
        <f t="shared" si="8"/>
        <v>600</v>
      </c>
      <c r="W117" s="232">
        <f t="shared" si="9"/>
        <v>1.4251781472684086E-2</v>
      </c>
      <c r="X117" s="229">
        <f t="shared" si="10"/>
        <v>300</v>
      </c>
      <c r="Y117" s="232">
        <f t="shared" si="11"/>
        <v>7.0257611241217799E-3</v>
      </c>
    </row>
    <row r="118" spans="1:25" ht="22.5" customHeight="1">
      <c r="A118" s="255" t="s">
        <v>1494</v>
      </c>
      <c r="B118" s="256" t="s">
        <v>2390</v>
      </c>
      <c r="C118" s="257" t="s">
        <v>1625</v>
      </c>
      <c r="D118" s="257" t="s">
        <v>2719</v>
      </c>
      <c r="E118" s="258" t="s">
        <v>1496</v>
      </c>
      <c r="F118" s="236" t="s">
        <v>1495</v>
      </c>
      <c r="G118" s="259"/>
      <c r="H118" s="259"/>
      <c r="I118" s="260"/>
      <c r="J118" s="261"/>
      <c r="K118" s="364"/>
      <c r="L118" s="365"/>
      <c r="M118" s="249"/>
      <c r="N118" s="229">
        <f>[2]pdc2018!N118</f>
        <v>0</v>
      </c>
      <c r="O118" s="230">
        <f>[2]pdc2018!O118</f>
        <v>0</v>
      </c>
      <c r="P118" s="230">
        <f>[2]pdc2018!P118</f>
        <v>0</v>
      </c>
      <c r="Q118" s="230">
        <f>[2]pdc2018!Q118</f>
        <v>0</v>
      </c>
      <c r="R118" s="230">
        <f>[2]pdc2018!R118</f>
        <v>0</v>
      </c>
      <c r="S118" s="231">
        <f>[2]pdc2018!S118</f>
        <v>0</v>
      </c>
      <c r="T118" s="229">
        <f t="shared" si="6"/>
        <v>0</v>
      </c>
      <c r="U118" s="232" t="str">
        <f t="shared" si="7"/>
        <v/>
      </c>
      <c r="V118" s="229">
        <f t="shared" si="8"/>
        <v>0</v>
      </c>
      <c r="W118" s="232" t="str">
        <f t="shared" si="9"/>
        <v/>
      </c>
      <c r="X118" s="229">
        <f t="shared" si="10"/>
        <v>0</v>
      </c>
      <c r="Y118" s="232" t="str">
        <f t="shared" si="11"/>
        <v/>
      </c>
    </row>
    <row r="119" spans="1:25" ht="22.5" customHeight="1">
      <c r="A119" s="262" t="s">
        <v>1497</v>
      </c>
      <c r="B119" s="263" t="s">
        <v>2390</v>
      </c>
      <c r="C119" s="264" t="s">
        <v>1625</v>
      </c>
      <c r="D119" s="264" t="s">
        <v>2717</v>
      </c>
      <c r="E119" s="265" t="s">
        <v>1496</v>
      </c>
      <c r="F119" s="245" t="s">
        <v>1495</v>
      </c>
      <c r="G119" s="259" t="s">
        <v>538</v>
      </c>
      <c r="H119" s="259" t="s">
        <v>3033</v>
      </c>
      <c r="I119" s="260" t="s">
        <v>1491</v>
      </c>
      <c r="J119" s="261" t="s">
        <v>2399</v>
      </c>
      <c r="K119" s="364" t="s">
        <v>2400</v>
      </c>
      <c r="L119" s="4" t="s">
        <v>1485</v>
      </c>
      <c r="M119" s="249"/>
      <c r="N119" s="229">
        <f>[2]pdc2018!N119</f>
        <v>31838.91</v>
      </c>
      <c r="O119" s="230">
        <f>[2]pdc2018!O119</f>
        <v>26000</v>
      </c>
      <c r="P119" s="230">
        <f>[2]pdc2018!P119</f>
        <v>33000</v>
      </c>
      <c r="Q119" s="230">
        <f>[2]pdc2018!Q119</f>
        <v>33000</v>
      </c>
      <c r="R119" s="230">
        <f>[2]pdc2018!R119</f>
        <v>33000</v>
      </c>
      <c r="S119" s="231">
        <f>[2]pdc2018!S119</f>
        <v>33000</v>
      </c>
      <c r="T119" s="229">
        <f t="shared" si="6"/>
        <v>0</v>
      </c>
      <c r="U119" s="232">
        <f t="shared" si="7"/>
        <v>0</v>
      </c>
      <c r="V119" s="229">
        <f t="shared" si="8"/>
        <v>0</v>
      </c>
      <c r="W119" s="232">
        <f t="shared" si="9"/>
        <v>0</v>
      </c>
      <c r="X119" s="229">
        <f t="shared" si="10"/>
        <v>0</v>
      </c>
      <c r="Y119" s="232">
        <f t="shared" si="11"/>
        <v>0</v>
      </c>
    </row>
    <row r="120" spans="1:25" ht="25.5" customHeight="1">
      <c r="A120" s="219" t="s">
        <v>1498</v>
      </c>
      <c r="B120" s="220" t="s">
        <v>799</v>
      </c>
      <c r="C120" s="221" t="s">
        <v>2718</v>
      </c>
      <c r="D120" s="221" t="s">
        <v>2719</v>
      </c>
      <c r="E120" s="222" t="s">
        <v>3881</v>
      </c>
      <c r="F120" s="222" t="s">
        <v>3882</v>
      </c>
      <c r="G120" s="223"/>
      <c r="H120" s="223"/>
      <c r="I120" s="224"/>
      <c r="J120" s="225"/>
      <c r="K120" s="362"/>
      <c r="L120" s="363"/>
      <c r="M120" s="228"/>
      <c r="N120" s="229">
        <f>[2]pdc2018!N120</f>
        <v>0</v>
      </c>
      <c r="O120" s="230">
        <f>[2]pdc2018!O120</f>
        <v>0</v>
      </c>
      <c r="P120" s="230">
        <f>[2]pdc2018!P120</f>
        <v>0</v>
      </c>
      <c r="Q120" s="230">
        <f>[2]pdc2018!Q120</f>
        <v>0</v>
      </c>
      <c r="R120" s="230">
        <f>[2]pdc2018!R120</f>
        <v>0</v>
      </c>
      <c r="S120" s="231">
        <f>[2]pdc2018!S120</f>
        <v>0</v>
      </c>
      <c r="T120" s="229">
        <f t="shared" si="6"/>
        <v>0</v>
      </c>
      <c r="U120" s="232" t="str">
        <f t="shared" si="7"/>
        <v/>
      </c>
      <c r="V120" s="229">
        <f t="shared" si="8"/>
        <v>0</v>
      </c>
      <c r="W120" s="232" t="str">
        <f t="shared" si="9"/>
        <v/>
      </c>
      <c r="X120" s="229">
        <f t="shared" si="10"/>
        <v>0</v>
      </c>
      <c r="Y120" s="232" t="str">
        <f t="shared" si="11"/>
        <v/>
      </c>
    </row>
    <row r="121" spans="1:25" ht="25.5" customHeight="1">
      <c r="A121" s="255" t="s">
        <v>1499</v>
      </c>
      <c r="B121" s="256" t="s">
        <v>799</v>
      </c>
      <c r="C121" s="257" t="s">
        <v>2720</v>
      </c>
      <c r="D121" s="257" t="s">
        <v>2719</v>
      </c>
      <c r="E121" s="258" t="s">
        <v>1501</v>
      </c>
      <c r="F121" s="236" t="s">
        <v>1500</v>
      </c>
      <c r="G121" s="259"/>
      <c r="H121" s="259"/>
      <c r="I121" s="260"/>
      <c r="J121" s="261"/>
      <c r="K121" s="364"/>
      <c r="L121" s="365"/>
      <c r="M121" s="249"/>
      <c r="N121" s="229">
        <f>[2]pdc2018!N121</f>
        <v>0</v>
      </c>
      <c r="O121" s="230">
        <f>[2]pdc2018!O121</f>
        <v>0</v>
      </c>
      <c r="P121" s="230">
        <f>[2]pdc2018!P121</f>
        <v>0</v>
      </c>
      <c r="Q121" s="230">
        <f>[2]pdc2018!Q121</f>
        <v>0</v>
      </c>
      <c r="R121" s="230">
        <f>[2]pdc2018!R121</f>
        <v>0</v>
      </c>
      <c r="S121" s="231">
        <f>[2]pdc2018!S121</f>
        <v>0</v>
      </c>
      <c r="T121" s="229">
        <f t="shared" si="6"/>
        <v>0</v>
      </c>
      <c r="U121" s="232" t="str">
        <f t="shared" si="7"/>
        <v/>
      </c>
      <c r="V121" s="229">
        <f t="shared" si="8"/>
        <v>0</v>
      </c>
      <c r="W121" s="232" t="str">
        <f t="shared" si="9"/>
        <v/>
      </c>
      <c r="X121" s="229">
        <f t="shared" si="10"/>
        <v>0</v>
      </c>
      <c r="Y121" s="232" t="str">
        <f t="shared" si="11"/>
        <v/>
      </c>
    </row>
    <row r="122" spans="1:25" ht="25.5" customHeight="1">
      <c r="A122" s="262" t="s">
        <v>1502</v>
      </c>
      <c r="B122" s="263" t="s">
        <v>799</v>
      </c>
      <c r="C122" s="264" t="s">
        <v>2720</v>
      </c>
      <c r="D122" s="264" t="s">
        <v>2717</v>
      </c>
      <c r="E122" s="265" t="s">
        <v>1504</v>
      </c>
      <c r="F122" s="245" t="s">
        <v>1503</v>
      </c>
      <c r="G122" s="259" t="s">
        <v>1219</v>
      </c>
      <c r="H122" s="259" t="s">
        <v>1505</v>
      </c>
      <c r="I122" s="260" t="s">
        <v>3035</v>
      </c>
      <c r="J122" s="261" t="s">
        <v>1619</v>
      </c>
      <c r="K122" s="364" t="s">
        <v>3170</v>
      </c>
      <c r="L122" s="366" t="s">
        <v>1506</v>
      </c>
      <c r="M122" s="249"/>
      <c r="N122" s="229">
        <f>[2]pdc2018!N122</f>
        <v>33201483.02</v>
      </c>
      <c r="O122" s="230">
        <f>[2]pdc2018!O122</f>
        <v>35300000</v>
      </c>
      <c r="P122" s="230">
        <f>[2]pdc2018!P122</f>
        <v>38150000</v>
      </c>
      <c r="Q122" s="230">
        <f>[2]pdc2018!Q122</f>
        <v>41904000</v>
      </c>
      <c r="R122" s="230">
        <f>[2]pdc2018!R122</f>
        <v>41904000</v>
      </c>
      <c r="S122" s="231">
        <f>[2]pdc2018!S122</f>
        <v>41904000</v>
      </c>
      <c r="T122" s="229">
        <f t="shared" si="6"/>
        <v>3754000</v>
      </c>
      <c r="U122" s="232">
        <f t="shared" si="7"/>
        <v>9.8401048492791618E-2</v>
      </c>
      <c r="V122" s="229">
        <f t="shared" si="8"/>
        <v>0</v>
      </c>
      <c r="W122" s="232">
        <f t="shared" si="9"/>
        <v>0</v>
      </c>
      <c r="X122" s="229">
        <f t="shared" si="10"/>
        <v>0</v>
      </c>
      <c r="Y122" s="232">
        <f t="shared" si="11"/>
        <v>0</v>
      </c>
    </row>
    <row r="123" spans="1:25" ht="25.5" customHeight="1">
      <c r="A123" s="262" t="s">
        <v>1508</v>
      </c>
      <c r="B123" s="263" t="s">
        <v>799</v>
      </c>
      <c r="C123" s="264" t="s">
        <v>2720</v>
      </c>
      <c r="D123" s="264" t="s">
        <v>2725</v>
      </c>
      <c r="E123" s="265" t="s">
        <v>1510</v>
      </c>
      <c r="F123" s="245" t="s">
        <v>1509</v>
      </c>
      <c r="G123" s="259" t="s">
        <v>1219</v>
      </c>
      <c r="H123" s="259" t="s">
        <v>1505</v>
      </c>
      <c r="I123" s="260" t="s">
        <v>3035</v>
      </c>
      <c r="J123" s="261" t="s">
        <v>1619</v>
      </c>
      <c r="K123" s="364" t="s">
        <v>3170</v>
      </c>
      <c r="L123" s="366" t="s">
        <v>1506</v>
      </c>
      <c r="M123" s="249"/>
      <c r="N123" s="229">
        <f>[2]pdc2018!N123</f>
        <v>3436730.55</v>
      </c>
      <c r="O123" s="230">
        <f>[2]pdc2018!O123</f>
        <v>3800000</v>
      </c>
      <c r="P123" s="230">
        <f>[2]pdc2018!P123</f>
        <v>3958000</v>
      </c>
      <c r="Q123" s="230">
        <f>[2]pdc2018!Q123</f>
        <v>4348000</v>
      </c>
      <c r="R123" s="230">
        <f>[2]pdc2018!R123</f>
        <v>4348000</v>
      </c>
      <c r="S123" s="231">
        <f>[2]pdc2018!S123</f>
        <v>4348000</v>
      </c>
      <c r="T123" s="229">
        <f t="shared" si="6"/>
        <v>390000</v>
      </c>
      <c r="U123" s="232">
        <f t="shared" si="7"/>
        <v>9.8534613441131888E-2</v>
      </c>
      <c r="V123" s="229">
        <f t="shared" si="8"/>
        <v>0</v>
      </c>
      <c r="W123" s="232">
        <f t="shared" si="9"/>
        <v>0</v>
      </c>
      <c r="X123" s="229">
        <f t="shared" si="10"/>
        <v>0</v>
      </c>
      <c r="Y123" s="232">
        <f t="shared" si="11"/>
        <v>0</v>
      </c>
    </row>
    <row r="124" spans="1:25" ht="25.5" customHeight="1">
      <c r="A124" s="262" t="s">
        <v>1511</v>
      </c>
      <c r="B124" s="263" t="s">
        <v>799</v>
      </c>
      <c r="C124" s="264" t="s">
        <v>2720</v>
      </c>
      <c r="D124" s="264" t="s">
        <v>2130</v>
      </c>
      <c r="E124" s="265" t="s">
        <v>1513</v>
      </c>
      <c r="F124" s="245" t="s">
        <v>1512</v>
      </c>
      <c r="G124" s="259" t="s">
        <v>1219</v>
      </c>
      <c r="H124" s="259" t="s">
        <v>1505</v>
      </c>
      <c r="I124" s="260" t="s">
        <v>3035</v>
      </c>
      <c r="J124" s="261" t="s">
        <v>1619</v>
      </c>
      <c r="K124" s="364" t="s">
        <v>3170</v>
      </c>
      <c r="L124" s="366" t="s">
        <v>1506</v>
      </c>
      <c r="M124" s="249"/>
      <c r="N124" s="229">
        <f>[2]pdc2018!N124</f>
        <v>127244.02</v>
      </c>
      <c r="O124" s="230">
        <f>[2]pdc2018!O124</f>
        <v>160000</v>
      </c>
      <c r="P124" s="230">
        <f>[2]pdc2018!P124</f>
        <v>130000</v>
      </c>
      <c r="Q124" s="230">
        <f>[2]pdc2018!Q124</f>
        <v>130000</v>
      </c>
      <c r="R124" s="230">
        <f>[2]pdc2018!R124</f>
        <v>130000</v>
      </c>
      <c r="S124" s="231">
        <f>[2]pdc2018!S124</f>
        <v>130000</v>
      </c>
      <c r="T124" s="229">
        <f t="shared" si="6"/>
        <v>0</v>
      </c>
      <c r="U124" s="232">
        <f t="shared" si="7"/>
        <v>0</v>
      </c>
      <c r="V124" s="229">
        <f t="shared" si="8"/>
        <v>0</v>
      </c>
      <c r="W124" s="232">
        <f t="shared" si="9"/>
        <v>0</v>
      </c>
      <c r="X124" s="229">
        <f t="shared" si="10"/>
        <v>0</v>
      </c>
      <c r="Y124" s="232">
        <f t="shared" si="11"/>
        <v>0</v>
      </c>
    </row>
    <row r="125" spans="1:25" ht="21" customHeight="1">
      <c r="A125" s="255" t="s">
        <v>1514</v>
      </c>
      <c r="B125" s="256" t="s">
        <v>799</v>
      </c>
      <c r="C125" s="257" t="s">
        <v>2721</v>
      </c>
      <c r="D125" s="257" t="s">
        <v>2719</v>
      </c>
      <c r="E125" s="258" t="s">
        <v>1516</v>
      </c>
      <c r="F125" s="236" t="s">
        <v>1515</v>
      </c>
      <c r="G125" s="259"/>
      <c r="H125" s="259"/>
      <c r="I125" s="260"/>
      <c r="J125" s="261"/>
      <c r="K125" s="364"/>
      <c r="L125" s="365"/>
      <c r="M125" s="249"/>
      <c r="N125" s="229">
        <f>[2]pdc2018!N125</f>
        <v>0</v>
      </c>
      <c r="O125" s="230">
        <f>[2]pdc2018!O125</f>
        <v>0</v>
      </c>
      <c r="P125" s="230">
        <f>[2]pdc2018!P125</f>
        <v>0</v>
      </c>
      <c r="Q125" s="230">
        <f>[2]pdc2018!Q125</f>
        <v>0</v>
      </c>
      <c r="R125" s="230">
        <f>[2]pdc2018!R125</f>
        <v>0</v>
      </c>
      <c r="S125" s="231">
        <f>[2]pdc2018!S125</f>
        <v>0</v>
      </c>
      <c r="T125" s="229">
        <f t="shared" si="6"/>
        <v>0</v>
      </c>
      <c r="U125" s="232" t="str">
        <f t="shared" si="7"/>
        <v/>
      </c>
      <c r="V125" s="229">
        <f t="shared" si="8"/>
        <v>0</v>
      </c>
      <c r="W125" s="232" t="str">
        <f t="shared" si="9"/>
        <v/>
      </c>
      <c r="X125" s="229">
        <f t="shared" si="10"/>
        <v>0</v>
      </c>
      <c r="Y125" s="232" t="str">
        <f t="shared" si="11"/>
        <v/>
      </c>
    </row>
    <row r="126" spans="1:25" ht="25.5" customHeight="1">
      <c r="A126" s="262" t="s">
        <v>1517</v>
      </c>
      <c r="B126" s="263" t="s">
        <v>799</v>
      </c>
      <c r="C126" s="264" t="s">
        <v>2721</v>
      </c>
      <c r="D126" s="264" t="s">
        <v>2717</v>
      </c>
      <c r="E126" s="265" t="s">
        <v>1519</v>
      </c>
      <c r="F126" s="245" t="s">
        <v>1518</v>
      </c>
      <c r="G126" s="259" t="s">
        <v>1220</v>
      </c>
      <c r="H126" s="259" t="s">
        <v>1520</v>
      </c>
      <c r="I126" s="266" t="s">
        <v>3036</v>
      </c>
      <c r="J126" s="261" t="s">
        <v>1619</v>
      </c>
      <c r="K126" s="364" t="s">
        <v>3170</v>
      </c>
      <c r="L126" s="366" t="s">
        <v>1506</v>
      </c>
      <c r="M126" s="249"/>
      <c r="N126" s="229">
        <f>[2]pdc2018!N126</f>
        <v>10110648.289999999</v>
      </c>
      <c r="O126" s="230">
        <f>[2]pdc2018!O126</f>
        <v>10000000</v>
      </c>
      <c r="P126" s="230">
        <f>[2]pdc2018!P126</f>
        <v>10200000</v>
      </c>
      <c r="Q126" s="230">
        <f>[2]pdc2018!Q126</f>
        <v>10300000</v>
      </c>
      <c r="R126" s="230">
        <f>[2]pdc2018!R126</f>
        <v>10300000</v>
      </c>
      <c r="S126" s="231">
        <f>[2]pdc2018!S126</f>
        <v>10300000</v>
      </c>
      <c r="T126" s="229">
        <f t="shared" si="6"/>
        <v>100000</v>
      </c>
      <c r="U126" s="232">
        <f t="shared" si="7"/>
        <v>9.8039215686274508E-3</v>
      </c>
      <c r="V126" s="229">
        <f t="shared" si="8"/>
        <v>0</v>
      </c>
      <c r="W126" s="232">
        <f t="shared" si="9"/>
        <v>0</v>
      </c>
      <c r="X126" s="229">
        <f t="shared" si="10"/>
        <v>0</v>
      </c>
      <c r="Y126" s="232">
        <f t="shared" si="11"/>
        <v>0</v>
      </c>
    </row>
    <row r="127" spans="1:25" ht="25.5" customHeight="1">
      <c r="A127" s="262" t="s">
        <v>1521</v>
      </c>
      <c r="B127" s="263" t="s">
        <v>799</v>
      </c>
      <c r="C127" s="264" t="s">
        <v>2721</v>
      </c>
      <c r="D127" s="264" t="s">
        <v>2725</v>
      </c>
      <c r="E127" s="265" t="s">
        <v>1523</v>
      </c>
      <c r="F127" s="245" t="s">
        <v>1522</v>
      </c>
      <c r="G127" s="259" t="s">
        <v>1220</v>
      </c>
      <c r="H127" s="259" t="s">
        <v>1520</v>
      </c>
      <c r="I127" s="266" t="s">
        <v>3036</v>
      </c>
      <c r="J127" s="261" t="s">
        <v>1619</v>
      </c>
      <c r="K127" s="364" t="s">
        <v>3170</v>
      </c>
      <c r="L127" s="366" t="s">
        <v>1506</v>
      </c>
      <c r="M127" s="249"/>
      <c r="N127" s="229">
        <f>[2]pdc2018!N127</f>
        <v>958567.49</v>
      </c>
      <c r="O127" s="230">
        <f>[2]pdc2018!O127</f>
        <v>1037500</v>
      </c>
      <c r="P127" s="230">
        <f>[2]pdc2018!P127</f>
        <v>1000000</v>
      </c>
      <c r="Q127" s="230">
        <f>[2]pdc2018!Q127</f>
        <v>1000000</v>
      </c>
      <c r="R127" s="230">
        <f>[2]pdc2018!R127</f>
        <v>1000000</v>
      </c>
      <c r="S127" s="231">
        <f>[2]pdc2018!S127</f>
        <v>1000000</v>
      </c>
      <c r="T127" s="229">
        <f t="shared" si="6"/>
        <v>0</v>
      </c>
      <c r="U127" s="232">
        <f t="shared" si="7"/>
        <v>0</v>
      </c>
      <c r="V127" s="229">
        <f t="shared" si="8"/>
        <v>0</v>
      </c>
      <c r="W127" s="232">
        <f t="shared" si="9"/>
        <v>0</v>
      </c>
      <c r="X127" s="229">
        <f t="shared" si="10"/>
        <v>0</v>
      </c>
      <c r="Y127" s="232">
        <f t="shared" si="11"/>
        <v>0</v>
      </c>
    </row>
    <row r="128" spans="1:25" ht="25.5" customHeight="1">
      <c r="A128" s="255" t="s">
        <v>2065</v>
      </c>
      <c r="B128" s="256" t="s">
        <v>799</v>
      </c>
      <c r="C128" s="257" t="s">
        <v>2722</v>
      </c>
      <c r="D128" s="257" t="s">
        <v>2719</v>
      </c>
      <c r="E128" s="258" t="s">
        <v>2067</v>
      </c>
      <c r="F128" s="236" t="s">
        <v>2066</v>
      </c>
      <c r="G128" s="259"/>
      <c r="H128" s="259"/>
      <c r="I128" s="260"/>
      <c r="J128" s="261"/>
      <c r="K128" s="364"/>
      <c r="L128" s="365"/>
      <c r="M128" s="249"/>
      <c r="N128" s="229">
        <f>[2]pdc2018!N128</f>
        <v>0</v>
      </c>
      <c r="O128" s="230">
        <f>[2]pdc2018!O128</f>
        <v>0</v>
      </c>
      <c r="P128" s="230">
        <f>[2]pdc2018!P128</f>
        <v>0</v>
      </c>
      <c r="Q128" s="230">
        <f>[2]pdc2018!Q128</f>
        <v>0</v>
      </c>
      <c r="R128" s="230">
        <f>[2]pdc2018!R128</f>
        <v>0</v>
      </c>
      <c r="S128" s="231">
        <f>[2]pdc2018!S128</f>
        <v>0</v>
      </c>
      <c r="T128" s="229">
        <f t="shared" si="6"/>
        <v>0</v>
      </c>
      <c r="U128" s="232" t="str">
        <f t="shared" si="7"/>
        <v/>
      </c>
      <c r="V128" s="229">
        <f t="shared" si="8"/>
        <v>0</v>
      </c>
      <c r="W128" s="232" t="str">
        <f t="shared" si="9"/>
        <v/>
      </c>
      <c r="X128" s="229">
        <f t="shared" si="10"/>
        <v>0</v>
      </c>
      <c r="Y128" s="232" t="str">
        <f t="shared" si="11"/>
        <v/>
      </c>
    </row>
    <row r="129" spans="1:25" ht="25.5" customHeight="1">
      <c r="A129" s="262" t="s">
        <v>2068</v>
      </c>
      <c r="B129" s="263" t="s">
        <v>799</v>
      </c>
      <c r="C129" s="264" t="s">
        <v>2722</v>
      </c>
      <c r="D129" s="264" t="s">
        <v>2717</v>
      </c>
      <c r="E129" s="265" t="s">
        <v>2070</v>
      </c>
      <c r="F129" s="245" t="s">
        <v>2069</v>
      </c>
      <c r="G129" s="259" t="s">
        <v>1221</v>
      </c>
      <c r="H129" s="259" t="s">
        <v>3037</v>
      </c>
      <c r="I129" s="260" t="s">
        <v>3038</v>
      </c>
      <c r="J129" s="261" t="s">
        <v>1619</v>
      </c>
      <c r="K129" s="364" t="s">
        <v>3170</v>
      </c>
      <c r="L129" s="366" t="s">
        <v>1506</v>
      </c>
      <c r="M129" s="249"/>
      <c r="N129" s="229">
        <f>[2]pdc2018!N129</f>
        <v>6383120.1399999997</v>
      </c>
      <c r="O129" s="230">
        <f>[2]pdc2018!O129</f>
        <v>6800000</v>
      </c>
      <c r="P129" s="230">
        <f>[2]pdc2018!P129</f>
        <v>6500000</v>
      </c>
      <c r="Q129" s="230">
        <f>[2]pdc2018!Q129</f>
        <v>6500000</v>
      </c>
      <c r="R129" s="230">
        <f>[2]pdc2018!R129</f>
        <v>6500000</v>
      </c>
      <c r="S129" s="231">
        <f>[2]pdc2018!S129</f>
        <v>6500000</v>
      </c>
      <c r="T129" s="229">
        <f t="shared" si="6"/>
        <v>0</v>
      </c>
      <c r="U129" s="232">
        <f t="shared" si="7"/>
        <v>0</v>
      </c>
      <c r="V129" s="229">
        <f t="shared" si="8"/>
        <v>0</v>
      </c>
      <c r="W129" s="232">
        <f t="shared" si="9"/>
        <v>0</v>
      </c>
      <c r="X129" s="229">
        <f t="shared" si="10"/>
        <v>0</v>
      </c>
      <c r="Y129" s="232">
        <f t="shared" si="11"/>
        <v>0</v>
      </c>
    </row>
    <row r="130" spans="1:25" ht="25.5" customHeight="1">
      <c r="A130" s="262" t="s">
        <v>2071</v>
      </c>
      <c r="B130" s="263" t="s">
        <v>799</v>
      </c>
      <c r="C130" s="264" t="s">
        <v>2722</v>
      </c>
      <c r="D130" s="264" t="s">
        <v>2725</v>
      </c>
      <c r="E130" s="265" t="s">
        <v>2073</v>
      </c>
      <c r="F130" s="245" t="s">
        <v>2072</v>
      </c>
      <c r="G130" s="259" t="s">
        <v>1221</v>
      </c>
      <c r="H130" s="259" t="s">
        <v>3037</v>
      </c>
      <c r="I130" s="260" t="s">
        <v>3038</v>
      </c>
      <c r="J130" s="261" t="s">
        <v>1619</v>
      </c>
      <c r="K130" s="364" t="s">
        <v>3170</v>
      </c>
      <c r="L130" s="366" t="s">
        <v>1506</v>
      </c>
      <c r="M130" s="249"/>
      <c r="N130" s="229">
        <f>[2]pdc2018!N130</f>
        <v>632480.85</v>
      </c>
      <c r="O130" s="230">
        <f>[2]pdc2018!O130</f>
        <v>800000</v>
      </c>
      <c r="P130" s="230">
        <f>[2]pdc2018!P130</f>
        <v>674000</v>
      </c>
      <c r="Q130" s="230">
        <f>[2]pdc2018!Q130</f>
        <v>674000</v>
      </c>
      <c r="R130" s="230">
        <f>[2]pdc2018!R130</f>
        <v>674000</v>
      </c>
      <c r="S130" s="231">
        <f>[2]pdc2018!S130</f>
        <v>674000</v>
      </c>
      <c r="T130" s="229">
        <f t="shared" si="6"/>
        <v>0</v>
      </c>
      <c r="U130" s="232">
        <f t="shared" si="7"/>
        <v>0</v>
      </c>
      <c r="V130" s="229">
        <f t="shared" si="8"/>
        <v>0</v>
      </c>
      <c r="W130" s="232">
        <f t="shared" si="9"/>
        <v>0</v>
      </c>
      <c r="X130" s="229">
        <f t="shared" si="10"/>
        <v>0</v>
      </c>
      <c r="Y130" s="232">
        <f t="shared" si="11"/>
        <v>0</v>
      </c>
    </row>
    <row r="131" spans="1:25" ht="25.5" customHeight="1">
      <c r="A131" s="189" t="s">
        <v>2074</v>
      </c>
      <c r="B131" s="242" t="s">
        <v>799</v>
      </c>
      <c r="C131" s="243" t="s">
        <v>2722</v>
      </c>
      <c r="D131" s="243" t="s">
        <v>2130</v>
      </c>
      <c r="E131" s="265" t="s">
        <v>2076</v>
      </c>
      <c r="F131" s="245" t="s">
        <v>2075</v>
      </c>
      <c r="G131" s="259" t="s">
        <v>1221</v>
      </c>
      <c r="H131" s="259" t="s">
        <v>3037</v>
      </c>
      <c r="I131" s="260" t="s">
        <v>3038</v>
      </c>
      <c r="J131" s="261" t="s">
        <v>1619</v>
      </c>
      <c r="K131" s="364" t="s">
        <v>3170</v>
      </c>
      <c r="L131" s="366" t="s">
        <v>1506</v>
      </c>
      <c r="M131" s="249"/>
      <c r="N131" s="229">
        <f>[2]pdc2018!N131</f>
        <v>43129.1</v>
      </c>
      <c r="O131" s="230">
        <f>[2]pdc2018!O131</f>
        <v>41800</v>
      </c>
      <c r="P131" s="230">
        <f>[2]pdc2018!P131</f>
        <v>45000</v>
      </c>
      <c r="Q131" s="230">
        <f>[2]pdc2018!Q131</f>
        <v>45000</v>
      </c>
      <c r="R131" s="230">
        <f>[2]pdc2018!R131</f>
        <v>45000</v>
      </c>
      <c r="S131" s="231">
        <f>[2]pdc2018!S131</f>
        <v>45000</v>
      </c>
      <c r="T131" s="229">
        <f t="shared" si="6"/>
        <v>0</v>
      </c>
      <c r="U131" s="232">
        <f t="shared" si="7"/>
        <v>0</v>
      </c>
      <c r="V131" s="229">
        <f t="shared" si="8"/>
        <v>0</v>
      </c>
      <c r="W131" s="232">
        <f t="shared" si="9"/>
        <v>0</v>
      </c>
      <c r="X131" s="229">
        <f t="shared" si="10"/>
        <v>0</v>
      </c>
      <c r="Y131" s="232">
        <f t="shared" si="11"/>
        <v>0</v>
      </c>
    </row>
    <row r="132" spans="1:25" ht="25.5" customHeight="1">
      <c r="A132" s="255" t="s">
        <v>2077</v>
      </c>
      <c r="B132" s="256" t="s">
        <v>799</v>
      </c>
      <c r="C132" s="257" t="s">
        <v>2723</v>
      </c>
      <c r="D132" s="257" t="s">
        <v>2719</v>
      </c>
      <c r="E132" s="258" t="s">
        <v>2079</v>
      </c>
      <c r="F132" s="236" t="s">
        <v>2078</v>
      </c>
      <c r="G132" s="259"/>
      <c r="H132" s="259"/>
      <c r="I132" s="260"/>
      <c r="J132" s="261"/>
      <c r="K132" s="364"/>
      <c r="L132" s="365"/>
      <c r="M132" s="249"/>
      <c r="N132" s="229">
        <f>[2]pdc2018!N132</f>
        <v>0</v>
      </c>
      <c r="O132" s="230">
        <f>[2]pdc2018!O132</f>
        <v>0</v>
      </c>
      <c r="P132" s="230">
        <f>[2]pdc2018!P132</f>
        <v>0</v>
      </c>
      <c r="Q132" s="230">
        <f>[2]pdc2018!Q132</f>
        <v>0</v>
      </c>
      <c r="R132" s="230">
        <f>[2]pdc2018!R132</f>
        <v>0</v>
      </c>
      <c r="S132" s="231">
        <f>[2]pdc2018!S132</f>
        <v>0</v>
      </c>
      <c r="T132" s="229">
        <f t="shared" si="6"/>
        <v>0</v>
      </c>
      <c r="U132" s="232" t="str">
        <f t="shared" si="7"/>
        <v/>
      </c>
      <c r="V132" s="229">
        <f t="shared" si="8"/>
        <v>0</v>
      </c>
      <c r="W132" s="232" t="str">
        <f t="shared" si="9"/>
        <v/>
      </c>
      <c r="X132" s="229">
        <f t="shared" si="10"/>
        <v>0</v>
      </c>
      <c r="Y132" s="232" t="str">
        <f t="shared" si="11"/>
        <v/>
      </c>
    </row>
    <row r="133" spans="1:25" ht="25.5" customHeight="1">
      <c r="A133" s="262" t="s">
        <v>2080</v>
      </c>
      <c r="B133" s="263" t="s">
        <v>799</v>
      </c>
      <c r="C133" s="264" t="s">
        <v>2723</v>
      </c>
      <c r="D133" s="264" t="s">
        <v>2717</v>
      </c>
      <c r="E133" s="265" t="s">
        <v>2082</v>
      </c>
      <c r="F133" s="245" t="s">
        <v>2081</v>
      </c>
      <c r="G133" s="259" t="s">
        <v>1221</v>
      </c>
      <c r="H133" s="259" t="s">
        <v>3037</v>
      </c>
      <c r="I133" s="260" t="s">
        <v>3038</v>
      </c>
      <c r="J133" s="261" t="s">
        <v>1619</v>
      </c>
      <c r="K133" s="364" t="s">
        <v>3170</v>
      </c>
      <c r="L133" s="366" t="s">
        <v>1506</v>
      </c>
      <c r="M133" s="249"/>
      <c r="N133" s="229">
        <f>[2]pdc2018!N133</f>
        <v>34129.11</v>
      </c>
      <c r="O133" s="230">
        <f>[2]pdc2018!O133</f>
        <v>180000</v>
      </c>
      <c r="P133" s="230">
        <f>[2]pdc2018!P133</f>
        <v>34000</v>
      </c>
      <c r="Q133" s="230">
        <f>[2]pdc2018!Q133</f>
        <v>34000</v>
      </c>
      <c r="R133" s="230">
        <f>[2]pdc2018!R133</f>
        <v>34000</v>
      </c>
      <c r="S133" s="231">
        <f>[2]pdc2018!S133</f>
        <v>34000</v>
      </c>
      <c r="T133" s="229">
        <f t="shared" si="6"/>
        <v>0</v>
      </c>
      <c r="U133" s="232">
        <f t="shared" si="7"/>
        <v>0</v>
      </c>
      <c r="V133" s="229">
        <f t="shared" si="8"/>
        <v>0</v>
      </c>
      <c r="W133" s="232">
        <f t="shared" si="9"/>
        <v>0</v>
      </c>
      <c r="X133" s="229">
        <f t="shared" si="10"/>
        <v>0</v>
      </c>
      <c r="Y133" s="232">
        <f t="shared" si="11"/>
        <v>0</v>
      </c>
    </row>
    <row r="134" spans="1:25" ht="25.5" customHeight="1">
      <c r="A134" s="262" t="s">
        <v>2083</v>
      </c>
      <c r="B134" s="263" t="s">
        <v>799</v>
      </c>
      <c r="C134" s="264" t="s">
        <v>2723</v>
      </c>
      <c r="D134" s="264" t="s">
        <v>2725</v>
      </c>
      <c r="E134" s="265" t="s">
        <v>2085</v>
      </c>
      <c r="F134" s="245" t="s">
        <v>2084</v>
      </c>
      <c r="G134" s="259" t="s">
        <v>1221</v>
      </c>
      <c r="H134" s="259" t="s">
        <v>3037</v>
      </c>
      <c r="I134" s="260" t="s">
        <v>3038</v>
      </c>
      <c r="J134" s="261" t="s">
        <v>1619</v>
      </c>
      <c r="K134" s="364" t="s">
        <v>3170</v>
      </c>
      <c r="L134" s="366" t="s">
        <v>1506</v>
      </c>
      <c r="M134" s="249"/>
      <c r="N134" s="229">
        <f>[2]pdc2018!N134</f>
        <v>1855.86</v>
      </c>
      <c r="O134" s="230">
        <f>[2]pdc2018!O134</f>
        <v>20000</v>
      </c>
      <c r="P134" s="230">
        <f>[2]pdc2018!P134</f>
        <v>2000</v>
      </c>
      <c r="Q134" s="230">
        <f>[2]pdc2018!Q134</f>
        <v>2000</v>
      </c>
      <c r="R134" s="230">
        <f>[2]pdc2018!R134</f>
        <v>2000</v>
      </c>
      <c r="S134" s="231">
        <f>[2]pdc2018!S134</f>
        <v>2000</v>
      </c>
      <c r="T134" s="229">
        <f t="shared" si="6"/>
        <v>0</v>
      </c>
      <c r="U134" s="232">
        <f t="shared" si="7"/>
        <v>0</v>
      </c>
      <c r="V134" s="229">
        <f t="shared" si="8"/>
        <v>0</v>
      </c>
      <c r="W134" s="232">
        <f t="shared" si="9"/>
        <v>0</v>
      </c>
      <c r="X134" s="229">
        <f t="shared" si="10"/>
        <v>0</v>
      </c>
      <c r="Y134" s="232">
        <f t="shared" si="11"/>
        <v>0</v>
      </c>
    </row>
    <row r="135" spans="1:25" ht="25.5" customHeight="1">
      <c r="A135" s="262" t="s">
        <v>2086</v>
      </c>
      <c r="B135" s="263" t="s">
        <v>799</v>
      </c>
      <c r="C135" s="264" t="s">
        <v>2723</v>
      </c>
      <c r="D135" s="264" t="s">
        <v>2130</v>
      </c>
      <c r="E135" s="265" t="s">
        <v>2088</v>
      </c>
      <c r="F135" s="245" t="s">
        <v>2087</v>
      </c>
      <c r="G135" s="259" t="s">
        <v>1221</v>
      </c>
      <c r="H135" s="259" t="s">
        <v>3037</v>
      </c>
      <c r="I135" s="260" t="s">
        <v>3038</v>
      </c>
      <c r="J135" s="261" t="s">
        <v>1619</v>
      </c>
      <c r="K135" s="364" t="s">
        <v>3170</v>
      </c>
      <c r="L135" s="366" t="s">
        <v>1506</v>
      </c>
      <c r="M135" s="249"/>
      <c r="N135" s="229">
        <f>[2]pdc2018!N135</f>
        <v>0</v>
      </c>
      <c r="O135" s="230">
        <f>[2]pdc2018!O135</f>
        <v>1000</v>
      </c>
      <c r="P135" s="230">
        <f>[2]pdc2018!P135</f>
        <v>0</v>
      </c>
      <c r="Q135" s="230">
        <f>[2]pdc2018!Q135</f>
        <v>0</v>
      </c>
      <c r="R135" s="230">
        <f>[2]pdc2018!R135</f>
        <v>0</v>
      </c>
      <c r="S135" s="231">
        <f>[2]pdc2018!S135</f>
        <v>0</v>
      </c>
      <c r="T135" s="229">
        <f t="shared" si="6"/>
        <v>0</v>
      </c>
      <c r="U135" s="232" t="str">
        <f t="shared" si="7"/>
        <v/>
      </c>
      <c r="V135" s="229">
        <f t="shared" si="8"/>
        <v>0</v>
      </c>
      <c r="W135" s="232" t="str">
        <f t="shared" si="9"/>
        <v/>
      </c>
      <c r="X135" s="229">
        <f t="shared" si="10"/>
        <v>0</v>
      </c>
      <c r="Y135" s="232" t="str">
        <f t="shared" si="11"/>
        <v/>
      </c>
    </row>
    <row r="136" spans="1:25" ht="25.5" customHeight="1">
      <c r="A136" s="233" t="s">
        <v>2089</v>
      </c>
      <c r="B136" s="234" t="s">
        <v>799</v>
      </c>
      <c r="C136" s="235" t="s">
        <v>1625</v>
      </c>
      <c r="D136" s="235" t="s">
        <v>2719</v>
      </c>
      <c r="E136" s="236" t="s">
        <v>2090</v>
      </c>
      <c r="F136" s="236" t="s">
        <v>2092</v>
      </c>
      <c r="G136" s="259"/>
      <c r="H136" s="259"/>
      <c r="I136" s="260"/>
      <c r="J136" s="261"/>
      <c r="K136" s="364"/>
      <c r="L136" s="365"/>
      <c r="M136" s="249"/>
      <c r="N136" s="229">
        <f>[2]pdc2018!N136</f>
        <v>0</v>
      </c>
      <c r="O136" s="230">
        <f>[2]pdc2018!O136</f>
        <v>0</v>
      </c>
      <c r="P136" s="230">
        <f>[2]pdc2018!P136</f>
        <v>0</v>
      </c>
      <c r="Q136" s="230">
        <f>[2]pdc2018!Q136</f>
        <v>0</v>
      </c>
      <c r="R136" s="230">
        <f>[2]pdc2018!R136</f>
        <v>0</v>
      </c>
      <c r="S136" s="231">
        <f>[2]pdc2018!S136</f>
        <v>0</v>
      </c>
      <c r="T136" s="229">
        <f t="shared" si="6"/>
        <v>0</v>
      </c>
      <c r="U136" s="232" t="str">
        <f t="shared" si="7"/>
        <v/>
      </c>
      <c r="V136" s="229">
        <f t="shared" si="8"/>
        <v>0</v>
      </c>
      <c r="W136" s="232" t="str">
        <f t="shared" si="9"/>
        <v/>
      </c>
      <c r="X136" s="229">
        <f t="shared" si="10"/>
        <v>0</v>
      </c>
      <c r="Y136" s="232" t="str">
        <f t="shared" si="11"/>
        <v/>
      </c>
    </row>
    <row r="137" spans="1:25" ht="25.5" customHeight="1">
      <c r="A137" s="189" t="s">
        <v>2091</v>
      </c>
      <c r="B137" s="242" t="s">
        <v>799</v>
      </c>
      <c r="C137" s="243" t="s">
        <v>1625</v>
      </c>
      <c r="D137" s="243" t="s">
        <v>2717</v>
      </c>
      <c r="E137" s="245" t="s">
        <v>2090</v>
      </c>
      <c r="F137" s="245" t="s">
        <v>2092</v>
      </c>
      <c r="G137" s="259" t="s">
        <v>1222</v>
      </c>
      <c r="H137" s="259" t="s">
        <v>2093</v>
      </c>
      <c r="I137" s="260" t="s">
        <v>2094</v>
      </c>
      <c r="J137" s="261" t="s">
        <v>1619</v>
      </c>
      <c r="K137" s="364" t="s">
        <v>3170</v>
      </c>
      <c r="L137" s="366" t="s">
        <v>1506</v>
      </c>
      <c r="M137" s="249"/>
      <c r="N137" s="229">
        <f>[2]pdc2018!N137</f>
        <v>283478.25</v>
      </c>
      <c r="O137" s="230">
        <f>[2]pdc2018!O137</f>
        <v>2559200</v>
      </c>
      <c r="P137" s="230">
        <f>[2]pdc2018!P137</f>
        <v>420000</v>
      </c>
      <c r="Q137" s="230">
        <f>[2]pdc2018!Q137</f>
        <v>460000</v>
      </c>
      <c r="R137" s="230">
        <f>[2]pdc2018!R137</f>
        <v>460000</v>
      </c>
      <c r="S137" s="231">
        <f>[2]pdc2018!S137</f>
        <v>460000</v>
      </c>
      <c r="T137" s="229">
        <f t="shared" ref="T137:T200" si="12">IF(P137="","",Q137-P137)</f>
        <v>40000</v>
      </c>
      <c r="U137" s="232">
        <f t="shared" ref="U137:U200" si="13">IF(P137=0,"",T137/P137)</f>
        <v>9.5238095238095233E-2</v>
      </c>
      <c r="V137" s="229">
        <f t="shared" ref="V137:V200" si="14">IF(Q137="","",R137-Q137)</f>
        <v>0</v>
      </c>
      <c r="W137" s="232">
        <f t="shared" ref="W137:W200" si="15">IF(Q137=0,"",V137/Q137)</f>
        <v>0</v>
      </c>
      <c r="X137" s="229">
        <f t="shared" ref="X137:X200" si="16">IF(R137="","",S137-R137)</f>
        <v>0</v>
      </c>
      <c r="Y137" s="232">
        <f t="shared" ref="Y137:Y200" si="17">IF(R137=0,"",X137/R137)</f>
        <v>0</v>
      </c>
    </row>
    <row r="138" spans="1:25" ht="36.75" customHeight="1">
      <c r="A138" s="189" t="s">
        <v>3039</v>
      </c>
      <c r="B138" s="242" t="s">
        <v>799</v>
      </c>
      <c r="C138" s="243" t="s">
        <v>1625</v>
      </c>
      <c r="D138" s="243" t="s">
        <v>2725</v>
      </c>
      <c r="E138" s="245" t="s">
        <v>3883</v>
      </c>
      <c r="F138" s="245" t="s">
        <v>3884</v>
      </c>
      <c r="G138" s="259" t="s">
        <v>1223</v>
      </c>
      <c r="H138" s="259" t="s">
        <v>3040</v>
      </c>
      <c r="I138" s="260" t="s">
        <v>3041</v>
      </c>
      <c r="J138" s="261" t="s">
        <v>1619</v>
      </c>
      <c r="K138" s="364" t="s">
        <v>3170</v>
      </c>
      <c r="L138" s="361" t="s">
        <v>875</v>
      </c>
      <c r="M138" s="249"/>
      <c r="N138" s="229">
        <f>[2]pdc2018!N138</f>
        <v>150000</v>
      </c>
      <c r="O138" s="230">
        <f>[2]pdc2018!O138</f>
        <v>151000</v>
      </c>
      <c r="P138" s="230">
        <f>[2]pdc2018!P138</f>
        <v>157000</v>
      </c>
      <c r="Q138" s="230">
        <f>[2]pdc2018!Q138</f>
        <v>157000</v>
      </c>
      <c r="R138" s="230">
        <f>[2]pdc2018!R138</f>
        <v>157000</v>
      </c>
      <c r="S138" s="231">
        <f>[2]pdc2018!S138</f>
        <v>157000</v>
      </c>
      <c r="T138" s="229">
        <f t="shared" si="12"/>
        <v>0</v>
      </c>
      <c r="U138" s="232">
        <f t="shared" si="13"/>
        <v>0</v>
      </c>
      <c r="V138" s="229">
        <f t="shared" si="14"/>
        <v>0</v>
      </c>
      <c r="W138" s="232">
        <f t="shared" si="15"/>
        <v>0</v>
      </c>
      <c r="X138" s="229">
        <f t="shared" si="16"/>
        <v>0</v>
      </c>
      <c r="Y138" s="232">
        <f t="shared" si="17"/>
        <v>0</v>
      </c>
    </row>
    <row r="139" spans="1:25" ht="25.5" customHeight="1">
      <c r="A139" s="219" t="s">
        <v>2095</v>
      </c>
      <c r="B139" s="220" t="s">
        <v>2096</v>
      </c>
      <c r="C139" s="221" t="s">
        <v>2718</v>
      </c>
      <c r="D139" s="221" t="s">
        <v>2719</v>
      </c>
      <c r="E139" s="222" t="s">
        <v>3885</v>
      </c>
      <c r="F139" s="222" t="s">
        <v>3886</v>
      </c>
      <c r="G139" s="223"/>
      <c r="H139" s="223"/>
      <c r="I139" s="224"/>
      <c r="J139" s="225"/>
      <c r="K139" s="362"/>
      <c r="L139" s="363"/>
      <c r="M139" s="228"/>
      <c r="N139" s="229">
        <f>[2]pdc2018!N139</f>
        <v>0</v>
      </c>
      <c r="O139" s="230">
        <f>[2]pdc2018!O139</f>
        <v>0</v>
      </c>
      <c r="P139" s="230">
        <f>[2]pdc2018!P139</f>
        <v>0</v>
      </c>
      <c r="Q139" s="230">
        <f>[2]pdc2018!Q139</f>
        <v>0</v>
      </c>
      <c r="R139" s="230">
        <f>[2]pdc2018!R139</f>
        <v>0</v>
      </c>
      <c r="S139" s="231">
        <f>[2]pdc2018!S139</f>
        <v>0</v>
      </c>
      <c r="T139" s="229">
        <f t="shared" si="12"/>
        <v>0</v>
      </c>
      <c r="U139" s="232" t="str">
        <f t="shared" si="13"/>
        <v/>
      </c>
      <c r="V139" s="229">
        <f t="shared" si="14"/>
        <v>0</v>
      </c>
      <c r="W139" s="232" t="str">
        <f t="shared" si="15"/>
        <v/>
      </c>
      <c r="X139" s="229">
        <f t="shared" si="16"/>
        <v>0</v>
      </c>
      <c r="Y139" s="232" t="str">
        <f t="shared" si="17"/>
        <v/>
      </c>
    </row>
    <row r="140" spans="1:25" ht="25.5" customHeight="1">
      <c r="A140" s="255" t="s">
        <v>2099</v>
      </c>
      <c r="B140" s="256" t="s">
        <v>2096</v>
      </c>
      <c r="C140" s="257" t="s">
        <v>2720</v>
      </c>
      <c r="D140" s="257" t="s">
        <v>2719</v>
      </c>
      <c r="E140" s="258" t="s">
        <v>2098</v>
      </c>
      <c r="F140" s="236" t="s">
        <v>2097</v>
      </c>
      <c r="G140" s="259"/>
      <c r="H140" s="259"/>
      <c r="I140" s="260"/>
      <c r="J140" s="261"/>
      <c r="K140" s="364"/>
      <c r="L140" s="365"/>
      <c r="M140" s="249"/>
      <c r="N140" s="229">
        <f>[2]pdc2018!N140</f>
        <v>0</v>
      </c>
      <c r="O140" s="230">
        <f>[2]pdc2018!O140</f>
        <v>0</v>
      </c>
      <c r="P140" s="230">
        <f>[2]pdc2018!P140</f>
        <v>0</v>
      </c>
      <c r="Q140" s="230">
        <f>[2]pdc2018!Q140</f>
        <v>0</v>
      </c>
      <c r="R140" s="230">
        <f>[2]pdc2018!R140</f>
        <v>0</v>
      </c>
      <c r="S140" s="231">
        <f>[2]pdc2018!S140</f>
        <v>0</v>
      </c>
      <c r="T140" s="229">
        <f t="shared" si="12"/>
        <v>0</v>
      </c>
      <c r="U140" s="232" t="str">
        <f t="shared" si="13"/>
        <v/>
      </c>
      <c r="V140" s="229">
        <f t="shared" si="14"/>
        <v>0</v>
      </c>
      <c r="W140" s="232" t="str">
        <f t="shared" si="15"/>
        <v/>
      </c>
      <c r="X140" s="229">
        <f t="shared" si="16"/>
        <v>0</v>
      </c>
      <c r="Y140" s="232" t="str">
        <f t="shared" si="17"/>
        <v/>
      </c>
    </row>
    <row r="141" spans="1:25" ht="25.5" customHeight="1">
      <c r="A141" s="262" t="s">
        <v>2100</v>
      </c>
      <c r="B141" s="263" t="s">
        <v>2096</v>
      </c>
      <c r="C141" s="264" t="s">
        <v>2720</v>
      </c>
      <c r="D141" s="264" t="s">
        <v>2717</v>
      </c>
      <c r="E141" s="265" t="s">
        <v>3381</v>
      </c>
      <c r="F141" s="245" t="s">
        <v>3382</v>
      </c>
      <c r="G141" s="259" t="s">
        <v>866</v>
      </c>
      <c r="H141" s="259" t="s">
        <v>3042</v>
      </c>
      <c r="I141" s="260" t="s">
        <v>2101</v>
      </c>
      <c r="J141" s="261" t="s">
        <v>891</v>
      </c>
      <c r="K141" s="364" t="s">
        <v>3171</v>
      </c>
      <c r="L141" s="366" t="s">
        <v>2102</v>
      </c>
      <c r="M141" s="249"/>
      <c r="N141" s="229">
        <f>[2]pdc2018!N141</f>
        <v>46283253.460000001</v>
      </c>
      <c r="O141" s="230">
        <f>[2]pdc2018!O141</f>
        <v>47000000</v>
      </c>
      <c r="P141" s="230">
        <f>[2]pdc2018!P141</f>
        <v>46500000</v>
      </c>
      <c r="Q141" s="230">
        <f>[2]pdc2018!Q141</f>
        <v>47000000</v>
      </c>
      <c r="R141" s="230">
        <f>[2]pdc2018!R141</f>
        <v>47000000</v>
      </c>
      <c r="S141" s="231">
        <f>[2]pdc2018!S141</f>
        <v>47000000</v>
      </c>
      <c r="T141" s="229">
        <f t="shared" si="12"/>
        <v>500000</v>
      </c>
      <c r="U141" s="232">
        <f t="shared" si="13"/>
        <v>1.0752688172043012E-2</v>
      </c>
      <c r="V141" s="229">
        <f t="shared" si="14"/>
        <v>0</v>
      </c>
      <c r="W141" s="232">
        <f t="shared" si="15"/>
        <v>0</v>
      </c>
      <c r="X141" s="229">
        <f t="shared" si="16"/>
        <v>0</v>
      </c>
      <c r="Y141" s="232">
        <f t="shared" si="17"/>
        <v>0</v>
      </c>
    </row>
    <row r="142" spans="1:25" ht="25.5" customHeight="1">
      <c r="A142" s="262" t="s">
        <v>2104</v>
      </c>
      <c r="B142" s="263" t="s">
        <v>2096</v>
      </c>
      <c r="C142" s="264" t="s">
        <v>2720</v>
      </c>
      <c r="D142" s="264" t="s">
        <v>2725</v>
      </c>
      <c r="E142" s="265" t="s">
        <v>3383</v>
      </c>
      <c r="F142" s="245" t="s">
        <v>3384</v>
      </c>
      <c r="G142" s="259" t="s">
        <v>866</v>
      </c>
      <c r="H142" s="259" t="s">
        <v>3042</v>
      </c>
      <c r="I142" s="260" t="s">
        <v>2101</v>
      </c>
      <c r="J142" s="261" t="s">
        <v>891</v>
      </c>
      <c r="K142" s="364" t="s">
        <v>3171</v>
      </c>
      <c r="L142" s="366" t="s">
        <v>2102</v>
      </c>
      <c r="M142" s="249"/>
      <c r="N142" s="229">
        <f>[2]pdc2018!N142</f>
        <v>2237691.13</v>
      </c>
      <c r="O142" s="230">
        <f>[2]pdc2018!O142</f>
        <v>2300000</v>
      </c>
      <c r="P142" s="230">
        <f>[2]pdc2018!P142</f>
        <v>2300000</v>
      </c>
      <c r="Q142" s="230">
        <f>[2]pdc2018!Q142</f>
        <v>2300000</v>
      </c>
      <c r="R142" s="230">
        <f>[2]pdc2018!R142</f>
        <v>2300000</v>
      </c>
      <c r="S142" s="231">
        <f>[2]pdc2018!S142</f>
        <v>2300000</v>
      </c>
      <c r="T142" s="229">
        <f t="shared" si="12"/>
        <v>0</v>
      </c>
      <c r="U142" s="232">
        <f t="shared" si="13"/>
        <v>0</v>
      </c>
      <c r="V142" s="229">
        <f t="shared" si="14"/>
        <v>0</v>
      </c>
      <c r="W142" s="232">
        <f t="shared" si="15"/>
        <v>0</v>
      </c>
      <c r="X142" s="229">
        <f t="shared" si="16"/>
        <v>0</v>
      </c>
      <c r="Y142" s="232">
        <f t="shared" si="17"/>
        <v>0</v>
      </c>
    </row>
    <row r="143" spans="1:25" ht="16.5" customHeight="1">
      <c r="A143" s="262" t="s">
        <v>2105</v>
      </c>
      <c r="B143" s="263" t="s">
        <v>2096</v>
      </c>
      <c r="C143" s="264" t="s">
        <v>2720</v>
      </c>
      <c r="D143" s="264" t="s">
        <v>2130</v>
      </c>
      <c r="E143" s="265" t="s">
        <v>2107</v>
      </c>
      <c r="F143" s="245" t="s">
        <v>2106</v>
      </c>
      <c r="G143" s="259" t="s">
        <v>866</v>
      </c>
      <c r="H143" s="259" t="s">
        <v>3042</v>
      </c>
      <c r="I143" s="260" t="s">
        <v>2101</v>
      </c>
      <c r="J143" s="261" t="s">
        <v>891</v>
      </c>
      <c r="K143" s="364" t="s">
        <v>3171</v>
      </c>
      <c r="L143" s="366" t="s">
        <v>2102</v>
      </c>
      <c r="M143" s="249"/>
      <c r="N143" s="229">
        <f>[2]pdc2018!N143</f>
        <v>23074.32</v>
      </c>
      <c r="O143" s="230">
        <f>[2]pdc2018!O143</f>
        <v>23000</v>
      </c>
      <c r="P143" s="230">
        <f>[2]pdc2018!P143</f>
        <v>23000</v>
      </c>
      <c r="Q143" s="230">
        <f>[2]pdc2018!Q143</f>
        <v>23000</v>
      </c>
      <c r="R143" s="230">
        <f>[2]pdc2018!R143</f>
        <v>23000</v>
      </c>
      <c r="S143" s="231">
        <f>[2]pdc2018!S143</f>
        <v>23000</v>
      </c>
      <c r="T143" s="229">
        <f t="shared" si="12"/>
        <v>0</v>
      </c>
      <c r="U143" s="232">
        <f t="shared" si="13"/>
        <v>0</v>
      </c>
      <c r="V143" s="229">
        <f t="shared" si="14"/>
        <v>0</v>
      </c>
      <c r="W143" s="232">
        <f t="shared" si="15"/>
        <v>0</v>
      </c>
      <c r="X143" s="229">
        <f t="shared" si="16"/>
        <v>0</v>
      </c>
      <c r="Y143" s="232">
        <f t="shared" si="17"/>
        <v>0</v>
      </c>
    </row>
    <row r="144" spans="1:25" ht="25.5" customHeight="1">
      <c r="A144" s="255" t="s">
        <v>3043</v>
      </c>
      <c r="B144" s="256" t="s">
        <v>2096</v>
      </c>
      <c r="C144" s="257" t="s">
        <v>2721</v>
      </c>
      <c r="D144" s="257" t="s">
        <v>2719</v>
      </c>
      <c r="E144" s="258" t="s">
        <v>3044</v>
      </c>
      <c r="F144" s="258" t="s">
        <v>3045</v>
      </c>
      <c r="G144" s="259"/>
      <c r="H144" s="259"/>
      <c r="I144" s="260"/>
      <c r="J144" s="261"/>
      <c r="K144" s="364"/>
      <c r="L144" s="365"/>
      <c r="M144" s="249"/>
      <c r="N144" s="229">
        <f>[2]pdc2018!N144</f>
        <v>0</v>
      </c>
      <c r="O144" s="230">
        <f>[2]pdc2018!O144</f>
        <v>0</v>
      </c>
      <c r="P144" s="230">
        <f>[2]pdc2018!P144</f>
        <v>0</v>
      </c>
      <c r="Q144" s="230">
        <f>[2]pdc2018!Q144</f>
        <v>0</v>
      </c>
      <c r="R144" s="230">
        <f>[2]pdc2018!R144</f>
        <v>0</v>
      </c>
      <c r="S144" s="231">
        <f>[2]pdc2018!S144</f>
        <v>0</v>
      </c>
      <c r="T144" s="229">
        <f t="shared" si="12"/>
        <v>0</v>
      </c>
      <c r="U144" s="232" t="str">
        <f t="shared" si="13"/>
        <v/>
      </c>
      <c r="V144" s="229">
        <f t="shared" si="14"/>
        <v>0</v>
      </c>
      <c r="W144" s="232" t="str">
        <f t="shared" si="15"/>
        <v/>
      </c>
      <c r="X144" s="229">
        <f t="shared" si="16"/>
        <v>0</v>
      </c>
      <c r="Y144" s="232" t="str">
        <f t="shared" si="17"/>
        <v/>
      </c>
    </row>
    <row r="145" spans="1:25" ht="36.75" customHeight="1">
      <c r="A145" s="262" t="s">
        <v>3046</v>
      </c>
      <c r="B145" s="263" t="s">
        <v>2096</v>
      </c>
      <c r="C145" s="264" t="s">
        <v>2721</v>
      </c>
      <c r="D145" s="264" t="s">
        <v>2358</v>
      </c>
      <c r="E145" s="265" t="s">
        <v>3887</v>
      </c>
      <c r="F145" s="265" t="s">
        <v>3888</v>
      </c>
      <c r="G145" s="259" t="s">
        <v>867</v>
      </c>
      <c r="H145" s="259" t="s">
        <v>3047</v>
      </c>
      <c r="I145" s="260" t="s">
        <v>3015</v>
      </c>
      <c r="J145" s="261" t="s">
        <v>891</v>
      </c>
      <c r="K145" s="364" t="s">
        <v>3171</v>
      </c>
      <c r="L145" s="361" t="s">
        <v>875</v>
      </c>
      <c r="M145" s="249"/>
      <c r="N145" s="229">
        <f>[2]pdc2018!N145</f>
        <v>194000</v>
      </c>
      <c r="O145" s="230">
        <f>[2]pdc2018!O145</f>
        <v>295000</v>
      </c>
      <c r="P145" s="230">
        <f>[2]pdc2018!P145</f>
        <v>359000</v>
      </c>
      <c r="Q145" s="230">
        <f>[2]pdc2018!Q145</f>
        <v>359000</v>
      </c>
      <c r="R145" s="230">
        <f>[2]pdc2018!R145</f>
        <v>359000</v>
      </c>
      <c r="S145" s="231">
        <f>[2]pdc2018!S145</f>
        <v>359000</v>
      </c>
      <c r="T145" s="229">
        <f t="shared" si="12"/>
        <v>0</v>
      </c>
      <c r="U145" s="232">
        <f t="shared" si="13"/>
        <v>0</v>
      </c>
      <c r="V145" s="229">
        <f t="shared" si="14"/>
        <v>0</v>
      </c>
      <c r="W145" s="232">
        <f t="shared" si="15"/>
        <v>0</v>
      </c>
      <c r="X145" s="229">
        <f t="shared" si="16"/>
        <v>0</v>
      </c>
      <c r="Y145" s="232">
        <f t="shared" si="17"/>
        <v>0</v>
      </c>
    </row>
    <row r="146" spans="1:25" ht="36" customHeight="1">
      <c r="A146" s="262" t="s">
        <v>3889</v>
      </c>
      <c r="B146" s="267" t="s">
        <v>2096</v>
      </c>
      <c r="C146" s="268" t="s">
        <v>2721</v>
      </c>
      <c r="D146" s="268" t="s">
        <v>893</v>
      </c>
      <c r="E146" s="269" t="s">
        <v>3890</v>
      </c>
      <c r="F146" s="269" t="s">
        <v>3891</v>
      </c>
      <c r="G146" s="270" t="s">
        <v>124</v>
      </c>
      <c r="H146" s="270" t="s">
        <v>2607</v>
      </c>
      <c r="I146" s="271" t="s">
        <v>2608</v>
      </c>
      <c r="J146" s="272" t="s">
        <v>2392</v>
      </c>
      <c r="K146" s="367" t="s">
        <v>2394</v>
      </c>
      <c r="L146" s="368" t="s">
        <v>875</v>
      </c>
      <c r="M146" s="249"/>
      <c r="N146" s="229">
        <f>[2]pdc2018!N146</f>
        <v>0</v>
      </c>
      <c r="O146" s="230">
        <f>[2]pdc2018!O146</f>
        <v>0</v>
      </c>
      <c r="P146" s="230">
        <f>[2]pdc2018!P146</f>
        <v>0</v>
      </c>
      <c r="Q146" s="230">
        <f>[2]pdc2018!Q146</f>
        <v>444000</v>
      </c>
      <c r="R146" s="230">
        <f>[2]pdc2018!R146</f>
        <v>444000</v>
      </c>
      <c r="S146" s="231">
        <f>[2]pdc2018!S146</f>
        <v>444000</v>
      </c>
      <c r="T146" s="229">
        <f t="shared" si="12"/>
        <v>444000</v>
      </c>
      <c r="U146" s="232" t="str">
        <f t="shared" si="13"/>
        <v/>
      </c>
      <c r="V146" s="229">
        <f t="shared" si="14"/>
        <v>0</v>
      </c>
      <c r="W146" s="232">
        <f t="shared" si="15"/>
        <v>0</v>
      </c>
      <c r="X146" s="229">
        <f t="shared" si="16"/>
        <v>0</v>
      </c>
      <c r="Y146" s="232">
        <f t="shared" si="17"/>
        <v>0</v>
      </c>
    </row>
    <row r="147" spans="1:25" ht="27" customHeight="1">
      <c r="A147" s="219" t="s">
        <v>2108</v>
      </c>
      <c r="B147" s="220" t="s">
        <v>2109</v>
      </c>
      <c r="C147" s="221" t="s">
        <v>2718</v>
      </c>
      <c r="D147" s="221" t="s">
        <v>2719</v>
      </c>
      <c r="E147" s="222" t="s">
        <v>3892</v>
      </c>
      <c r="F147" s="222" t="s">
        <v>3893</v>
      </c>
      <c r="G147" s="223"/>
      <c r="H147" s="223"/>
      <c r="I147" s="224"/>
      <c r="J147" s="225"/>
      <c r="K147" s="362"/>
      <c r="L147" s="363"/>
      <c r="M147" s="228"/>
      <c r="N147" s="229">
        <f>[2]pdc2018!N147</f>
        <v>0</v>
      </c>
      <c r="O147" s="230">
        <f>[2]pdc2018!O147</f>
        <v>0</v>
      </c>
      <c r="P147" s="230">
        <f>[2]pdc2018!P147</f>
        <v>0</v>
      </c>
      <c r="Q147" s="230">
        <f>[2]pdc2018!Q147</f>
        <v>0</v>
      </c>
      <c r="R147" s="230">
        <f>[2]pdc2018!R147</f>
        <v>0</v>
      </c>
      <c r="S147" s="231">
        <f>[2]pdc2018!S147</f>
        <v>0</v>
      </c>
      <c r="T147" s="229">
        <f t="shared" si="12"/>
        <v>0</v>
      </c>
      <c r="U147" s="232" t="str">
        <f t="shared" si="13"/>
        <v/>
      </c>
      <c r="V147" s="229">
        <f t="shared" si="14"/>
        <v>0</v>
      </c>
      <c r="W147" s="232" t="str">
        <f t="shared" si="15"/>
        <v/>
      </c>
      <c r="X147" s="229">
        <f t="shared" si="16"/>
        <v>0</v>
      </c>
      <c r="Y147" s="232" t="str">
        <f t="shared" si="17"/>
        <v/>
      </c>
    </row>
    <row r="148" spans="1:25" ht="27" customHeight="1">
      <c r="A148" s="233" t="s">
        <v>2112</v>
      </c>
      <c r="B148" s="234" t="s">
        <v>2109</v>
      </c>
      <c r="C148" s="235" t="s">
        <v>2720</v>
      </c>
      <c r="D148" s="235" t="s">
        <v>2719</v>
      </c>
      <c r="E148" s="236" t="s">
        <v>2111</v>
      </c>
      <c r="F148" s="236" t="s">
        <v>2110</v>
      </c>
      <c r="G148" s="259"/>
      <c r="H148" s="259"/>
      <c r="I148" s="260"/>
      <c r="J148" s="261"/>
      <c r="K148" s="364"/>
      <c r="L148" s="365"/>
      <c r="M148" s="249"/>
      <c r="N148" s="229">
        <f>[2]pdc2018!N148</f>
        <v>0</v>
      </c>
      <c r="O148" s="230">
        <f>[2]pdc2018!O148</f>
        <v>0</v>
      </c>
      <c r="P148" s="230">
        <f>[2]pdc2018!P148</f>
        <v>0</v>
      </c>
      <c r="Q148" s="230">
        <f>[2]pdc2018!Q148</f>
        <v>0</v>
      </c>
      <c r="R148" s="230">
        <f>[2]pdc2018!R148</f>
        <v>0</v>
      </c>
      <c r="S148" s="231">
        <f>[2]pdc2018!S148</f>
        <v>0</v>
      </c>
      <c r="T148" s="229">
        <f t="shared" si="12"/>
        <v>0</v>
      </c>
      <c r="U148" s="232" t="str">
        <f t="shared" si="13"/>
        <v/>
      </c>
      <c r="V148" s="229">
        <f t="shared" si="14"/>
        <v>0</v>
      </c>
      <c r="W148" s="232" t="str">
        <f t="shared" si="15"/>
        <v/>
      </c>
      <c r="X148" s="229">
        <f t="shared" si="16"/>
        <v>0</v>
      </c>
      <c r="Y148" s="232" t="str">
        <f t="shared" si="17"/>
        <v/>
      </c>
    </row>
    <row r="149" spans="1:25" ht="27" customHeight="1">
      <c r="A149" s="262" t="s">
        <v>2113</v>
      </c>
      <c r="B149" s="263" t="s">
        <v>2109</v>
      </c>
      <c r="C149" s="264" t="s">
        <v>2720</v>
      </c>
      <c r="D149" s="264" t="s">
        <v>2717</v>
      </c>
      <c r="E149" s="265" t="s">
        <v>1560</v>
      </c>
      <c r="F149" s="245" t="s">
        <v>1559</v>
      </c>
      <c r="G149" s="259" t="s">
        <v>869</v>
      </c>
      <c r="H149" s="259" t="s">
        <v>1561</v>
      </c>
      <c r="I149" s="260" t="s">
        <v>1562</v>
      </c>
      <c r="J149" s="261" t="s">
        <v>2103</v>
      </c>
      <c r="K149" s="364" t="s">
        <v>3172</v>
      </c>
      <c r="L149" s="366" t="s">
        <v>1563</v>
      </c>
      <c r="M149" s="249"/>
      <c r="N149" s="229">
        <f>[2]pdc2018!N149</f>
        <v>486129.17</v>
      </c>
      <c r="O149" s="230">
        <f>[2]pdc2018!O149</f>
        <v>480000</v>
      </c>
      <c r="P149" s="230">
        <f>[2]pdc2018!P149</f>
        <v>450000</v>
      </c>
      <c r="Q149" s="230">
        <f>[2]pdc2018!Q149</f>
        <v>450000</v>
      </c>
      <c r="R149" s="230">
        <f>[2]pdc2018!R149</f>
        <v>450000</v>
      </c>
      <c r="S149" s="231">
        <f>[2]pdc2018!S149</f>
        <v>450000</v>
      </c>
      <c r="T149" s="229">
        <f t="shared" si="12"/>
        <v>0</v>
      </c>
      <c r="U149" s="232">
        <f t="shared" si="13"/>
        <v>0</v>
      </c>
      <c r="V149" s="229">
        <f t="shared" si="14"/>
        <v>0</v>
      </c>
      <c r="W149" s="232">
        <f t="shared" si="15"/>
        <v>0</v>
      </c>
      <c r="X149" s="229">
        <f t="shared" si="16"/>
        <v>0</v>
      </c>
      <c r="Y149" s="232">
        <f t="shared" si="17"/>
        <v>0</v>
      </c>
    </row>
    <row r="150" spans="1:25" ht="27" customHeight="1">
      <c r="A150" s="262" t="s">
        <v>1565</v>
      </c>
      <c r="B150" s="263" t="s">
        <v>2109</v>
      </c>
      <c r="C150" s="264" t="s">
        <v>2720</v>
      </c>
      <c r="D150" s="264" t="s">
        <v>2725</v>
      </c>
      <c r="E150" s="265" t="s">
        <v>1567</v>
      </c>
      <c r="F150" s="245" t="s">
        <v>1566</v>
      </c>
      <c r="G150" s="259" t="s">
        <v>869</v>
      </c>
      <c r="H150" s="259" t="s">
        <v>1561</v>
      </c>
      <c r="I150" s="260" t="s">
        <v>1562</v>
      </c>
      <c r="J150" s="261" t="s">
        <v>2103</v>
      </c>
      <c r="K150" s="364" t="s">
        <v>3172</v>
      </c>
      <c r="L150" s="366" t="s">
        <v>1563</v>
      </c>
      <c r="M150" s="249"/>
      <c r="N150" s="229">
        <f>[2]pdc2018!N150</f>
        <v>67760.86</v>
      </c>
      <c r="O150" s="230">
        <f>[2]pdc2018!O150</f>
        <v>47900</v>
      </c>
      <c r="P150" s="230">
        <f>[2]pdc2018!P150</f>
        <v>63000</v>
      </c>
      <c r="Q150" s="230">
        <f>[2]pdc2018!Q150</f>
        <v>63000</v>
      </c>
      <c r="R150" s="230">
        <f>[2]pdc2018!R150</f>
        <v>63000</v>
      </c>
      <c r="S150" s="231">
        <f>[2]pdc2018!S150</f>
        <v>63000</v>
      </c>
      <c r="T150" s="229">
        <f t="shared" si="12"/>
        <v>0</v>
      </c>
      <c r="U150" s="232">
        <f t="shared" si="13"/>
        <v>0</v>
      </c>
      <c r="V150" s="229">
        <f t="shared" si="14"/>
        <v>0</v>
      </c>
      <c r="W150" s="232">
        <f t="shared" si="15"/>
        <v>0</v>
      </c>
      <c r="X150" s="229">
        <f t="shared" si="16"/>
        <v>0</v>
      </c>
      <c r="Y150" s="232">
        <f t="shared" si="17"/>
        <v>0</v>
      </c>
    </row>
    <row r="151" spans="1:25" ht="27" customHeight="1">
      <c r="A151" s="255" t="s">
        <v>1568</v>
      </c>
      <c r="B151" s="256" t="s">
        <v>2109</v>
      </c>
      <c r="C151" s="257" t="s">
        <v>2721</v>
      </c>
      <c r="D151" s="257" t="s">
        <v>2719</v>
      </c>
      <c r="E151" s="258" t="s">
        <v>1569</v>
      </c>
      <c r="F151" s="236" t="s">
        <v>3894</v>
      </c>
      <c r="G151" s="259"/>
      <c r="H151" s="259"/>
      <c r="I151" s="260"/>
      <c r="J151" s="261"/>
      <c r="K151" s="364"/>
      <c r="L151" s="365"/>
      <c r="M151" s="249"/>
      <c r="N151" s="229">
        <f>[2]pdc2018!N151</f>
        <v>0</v>
      </c>
      <c r="O151" s="230">
        <f>[2]pdc2018!O151</f>
        <v>0</v>
      </c>
      <c r="P151" s="230">
        <f>[2]pdc2018!P151</f>
        <v>0</v>
      </c>
      <c r="Q151" s="230">
        <f>[2]pdc2018!Q151</f>
        <v>0</v>
      </c>
      <c r="R151" s="230">
        <f>[2]pdc2018!R151</f>
        <v>0</v>
      </c>
      <c r="S151" s="231">
        <f>[2]pdc2018!S151</f>
        <v>0</v>
      </c>
      <c r="T151" s="229">
        <f t="shared" si="12"/>
        <v>0</v>
      </c>
      <c r="U151" s="232" t="str">
        <f t="shared" si="13"/>
        <v/>
      </c>
      <c r="V151" s="229">
        <f t="shared" si="14"/>
        <v>0</v>
      </c>
      <c r="W151" s="232" t="str">
        <f t="shared" si="15"/>
        <v/>
      </c>
      <c r="X151" s="229">
        <f t="shared" si="16"/>
        <v>0</v>
      </c>
      <c r="Y151" s="232" t="str">
        <f t="shared" si="17"/>
        <v/>
      </c>
    </row>
    <row r="152" spans="1:25" ht="27" customHeight="1">
      <c r="A152" s="262" t="s">
        <v>1570</v>
      </c>
      <c r="B152" s="263" t="s">
        <v>2109</v>
      </c>
      <c r="C152" s="264" t="s">
        <v>2721</v>
      </c>
      <c r="D152" s="264" t="s">
        <v>2717</v>
      </c>
      <c r="E152" s="265" t="s">
        <v>1569</v>
      </c>
      <c r="F152" s="245" t="s">
        <v>3894</v>
      </c>
      <c r="G152" s="259" t="s">
        <v>66</v>
      </c>
      <c r="H152" s="259" t="s">
        <v>3048</v>
      </c>
      <c r="I152" s="260" t="s">
        <v>3049</v>
      </c>
      <c r="J152" s="261" t="s">
        <v>2428</v>
      </c>
      <c r="K152" s="364" t="s">
        <v>2429</v>
      </c>
      <c r="L152" s="366" t="s">
        <v>1563</v>
      </c>
      <c r="M152" s="249"/>
      <c r="N152" s="229">
        <f>[2]pdc2018!N152</f>
        <v>36000</v>
      </c>
      <c r="O152" s="230">
        <f>[2]pdc2018!O152</f>
        <v>37000</v>
      </c>
      <c r="P152" s="230">
        <f>[2]pdc2018!P152</f>
        <v>37000</v>
      </c>
      <c r="Q152" s="230">
        <f>[2]pdc2018!Q152</f>
        <v>37000</v>
      </c>
      <c r="R152" s="230">
        <f>[2]pdc2018!R152</f>
        <v>37000</v>
      </c>
      <c r="S152" s="231">
        <f>[2]pdc2018!S152</f>
        <v>37000</v>
      </c>
      <c r="T152" s="229">
        <f t="shared" si="12"/>
        <v>0</v>
      </c>
      <c r="U152" s="232">
        <f t="shared" si="13"/>
        <v>0</v>
      </c>
      <c r="V152" s="229">
        <f t="shared" si="14"/>
        <v>0</v>
      </c>
      <c r="W152" s="232">
        <f t="shared" si="15"/>
        <v>0</v>
      </c>
      <c r="X152" s="229">
        <f t="shared" si="16"/>
        <v>0</v>
      </c>
      <c r="Y152" s="232">
        <f t="shared" si="17"/>
        <v>0</v>
      </c>
    </row>
    <row r="153" spans="1:25" ht="27" customHeight="1">
      <c r="A153" s="255" t="s">
        <v>1571</v>
      </c>
      <c r="B153" s="256" t="s">
        <v>2109</v>
      </c>
      <c r="C153" s="257" t="s">
        <v>1625</v>
      </c>
      <c r="D153" s="257" t="s">
        <v>2719</v>
      </c>
      <c r="E153" s="258" t="s">
        <v>1573</v>
      </c>
      <c r="F153" s="236" t="s">
        <v>1572</v>
      </c>
      <c r="G153" s="259"/>
      <c r="H153" s="259"/>
      <c r="I153" s="260"/>
      <c r="J153" s="261"/>
      <c r="K153" s="364"/>
      <c r="L153" s="365"/>
      <c r="M153" s="249"/>
      <c r="N153" s="229">
        <f>[2]pdc2018!N153</f>
        <v>0</v>
      </c>
      <c r="O153" s="230">
        <f>[2]pdc2018!O153</f>
        <v>0</v>
      </c>
      <c r="P153" s="230">
        <f>[2]pdc2018!P153</f>
        <v>0</v>
      </c>
      <c r="Q153" s="230">
        <f>[2]pdc2018!Q153</f>
        <v>0</v>
      </c>
      <c r="R153" s="230">
        <f>[2]pdc2018!R153</f>
        <v>0</v>
      </c>
      <c r="S153" s="231">
        <f>[2]pdc2018!S153</f>
        <v>0</v>
      </c>
      <c r="T153" s="229">
        <f t="shared" si="12"/>
        <v>0</v>
      </c>
      <c r="U153" s="232" t="str">
        <f t="shared" si="13"/>
        <v/>
      </c>
      <c r="V153" s="229">
        <f t="shared" si="14"/>
        <v>0</v>
      </c>
      <c r="W153" s="232" t="str">
        <f t="shared" si="15"/>
        <v/>
      </c>
      <c r="X153" s="229">
        <f t="shared" si="16"/>
        <v>0</v>
      </c>
      <c r="Y153" s="232" t="str">
        <f t="shared" si="17"/>
        <v/>
      </c>
    </row>
    <row r="154" spans="1:25" ht="27" customHeight="1">
      <c r="A154" s="262" t="s">
        <v>1574</v>
      </c>
      <c r="B154" s="263" t="s">
        <v>2109</v>
      </c>
      <c r="C154" s="264" t="s">
        <v>1625</v>
      </c>
      <c r="D154" s="264" t="s">
        <v>2717</v>
      </c>
      <c r="E154" s="265" t="s">
        <v>1573</v>
      </c>
      <c r="F154" s="245" t="s">
        <v>1572</v>
      </c>
      <c r="G154" s="259" t="s">
        <v>872</v>
      </c>
      <c r="H154" s="259" t="s">
        <v>1575</v>
      </c>
      <c r="I154" s="260" t="s">
        <v>3050</v>
      </c>
      <c r="J154" s="261" t="s">
        <v>2103</v>
      </c>
      <c r="K154" s="364" t="s">
        <v>3172</v>
      </c>
      <c r="L154" s="366" t="s">
        <v>1563</v>
      </c>
      <c r="M154" s="249"/>
      <c r="N154" s="229">
        <f>[2]pdc2018!N154</f>
        <v>0</v>
      </c>
      <c r="O154" s="230">
        <f>[2]pdc2018!O154</f>
        <v>0</v>
      </c>
      <c r="P154" s="230">
        <f>[2]pdc2018!P154</f>
        <v>0</v>
      </c>
      <c r="Q154" s="230">
        <f>[2]pdc2018!Q154</f>
        <v>0</v>
      </c>
      <c r="R154" s="230">
        <f>[2]pdc2018!R154</f>
        <v>0</v>
      </c>
      <c r="S154" s="231">
        <f>[2]pdc2018!S154</f>
        <v>0</v>
      </c>
      <c r="T154" s="229">
        <f t="shared" si="12"/>
        <v>0</v>
      </c>
      <c r="U154" s="232" t="str">
        <f t="shared" si="13"/>
        <v/>
      </c>
      <c r="V154" s="229">
        <f t="shared" si="14"/>
        <v>0</v>
      </c>
      <c r="W154" s="232" t="str">
        <f t="shared" si="15"/>
        <v/>
      </c>
      <c r="X154" s="229">
        <f t="shared" si="16"/>
        <v>0</v>
      </c>
      <c r="Y154" s="232" t="str">
        <f t="shared" si="17"/>
        <v/>
      </c>
    </row>
    <row r="155" spans="1:25" ht="27" customHeight="1">
      <c r="A155" s="219" t="s">
        <v>1576</v>
      </c>
      <c r="B155" s="220" t="s">
        <v>1577</v>
      </c>
      <c r="C155" s="221" t="s">
        <v>2718</v>
      </c>
      <c r="D155" s="221" t="s">
        <v>2719</v>
      </c>
      <c r="E155" s="222" t="s">
        <v>1579</v>
      </c>
      <c r="F155" s="222" t="s">
        <v>1578</v>
      </c>
      <c r="G155" s="223"/>
      <c r="H155" s="223"/>
      <c r="I155" s="224"/>
      <c r="J155" s="225"/>
      <c r="K155" s="362"/>
      <c r="L155" s="363"/>
      <c r="M155" s="228"/>
      <c r="N155" s="229">
        <f>[2]pdc2018!N155</f>
        <v>0</v>
      </c>
      <c r="O155" s="230">
        <f>[2]pdc2018!O155</f>
        <v>0</v>
      </c>
      <c r="P155" s="230">
        <f>[2]pdc2018!P155</f>
        <v>0</v>
      </c>
      <c r="Q155" s="230">
        <f>[2]pdc2018!Q155</f>
        <v>0</v>
      </c>
      <c r="R155" s="230">
        <f>[2]pdc2018!R155</f>
        <v>0</v>
      </c>
      <c r="S155" s="231">
        <f>[2]pdc2018!S155</f>
        <v>0</v>
      </c>
      <c r="T155" s="229">
        <f t="shared" si="12"/>
        <v>0</v>
      </c>
      <c r="U155" s="232" t="str">
        <f t="shared" si="13"/>
        <v/>
      </c>
      <c r="V155" s="229">
        <f t="shared" si="14"/>
        <v>0</v>
      </c>
      <c r="W155" s="232" t="str">
        <f t="shared" si="15"/>
        <v/>
      </c>
      <c r="X155" s="229">
        <f t="shared" si="16"/>
        <v>0</v>
      </c>
      <c r="Y155" s="232" t="str">
        <f t="shared" si="17"/>
        <v/>
      </c>
    </row>
    <row r="156" spans="1:25" ht="27" customHeight="1">
      <c r="A156" s="255" t="s">
        <v>1580</v>
      </c>
      <c r="B156" s="256" t="s">
        <v>1577</v>
      </c>
      <c r="C156" s="257" t="s">
        <v>2720</v>
      </c>
      <c r="D156" s="257" t="s">
        <v>2719</v>
      </c>
      <c r="E156" s="258" t="s">
        <v>1579</v>
      </c>
      <c r="F156" s="236" t="s">
        <v>1578</v>
      </c>
      <c r="G156" s="259"/>
      <c r="H156" s="259"/>
      <c r="I156" s="260"/>
      <c r="J156" s="261"/>
      <c r="K156" s="364"/>
      <c r="L156" s="365"/>
      <c r="M156" s="249"/>
      <c r="N156" s="229">
        <f>[2]pdc2018!N156</f>
        <v>0</v>
      </c>
      <c r="O156" s="230">
        <f>[2]pdc2018!O156</f>
        <v>0</v>
      </c>
      <c r="P156" s="230">
        <f>[2]pdc2018!P156</f>
        <v>0</v>
      </c>
      <c r="Q156" s="230">
        <f>[2]pdc2018!Q156</f>
        <v>0</v>
      </c>
      <c r="R156" s="230">
        <f>[2]pdc2018!R156</f>
        <v>0</v>
      </c>
      <c r="S156" s="231">
        <f>[2]pdc2018!S156</f>
        <v>0</v>
      </c>
      <c r="T156" s="229">
        <f t="shared" si="12"/>
        <v>0</v>
      </c>
      <c r="U156" s="232" t="str">
        <f t="shared" si="13"/>
        <v/>
      </c>
      <c r="V156" s="229">
        <f t="shared" si="14"/>
        <v>0</v>
      </c>
      <c r="W156" s="232" t="str">
        <f t="shared" si="15"/>
        <v/>
      </c>
      <c r="X156" s="229">
        <f t="shared" si="16"/>
        <v>0</v>
      </c>
      <c r="Y156" s="232" t="str">
        <f t="shared" si="17"/>
        <v/>
      </c>
    </row>
    <row r="157" spans="1:25" ht="27" customHeight="1">
      <c r="A157" s="262" t="s">
        <v>3895</v>
      </c>
      <c r="B157" s="267" t="s">
        <v>1577</v>
      </c>
      <c r="C157" s="268" t="s">
        <v>2720</v>
      </c>
      <c r="D157" s="268" t="s">
        <v>2629</v>
      </c>
      <c r="E157" s="269" t="s">
        <v>3896</v>
      </c>
      <c r="F157" s="269" t="s">
        <v>3897</v>
      </c>
      <c r="G157" s="270" t="s">
        <v>870</v>
      </c>
      <c r="H157" s="270" t="s">
        <v>2825</v>
      </c>
      <c r="I157" s="271" t="s">
        <v>2826</v>
      </c>
      <c r="J157" s="272" t="s">
        <v>2103</v>
      </c>
      <c r="K157" s="367" t="s">
        <v>3172</v>
      </c>
      <c r="L157" s="368" t="s">
        <v>1563</v>
      </c>
      <c r="M157" s="249"/>
      <c r="N157" s="229">
        <f>[2]pdc2018!N157</f>
        <v>0</v>
      </c>
      <c r="O157" s="230">
        <f>[2]pdc2018!O157</f>
        <v>0</v>
      </c>
      <c r="P157" s="230">
        <f>[2]pdc2018!P157</f>
        <v>0</v>
      </c>
      <c r="Q157" s="230">
        <f>[2]pdc2018!Q157</f>
        <v>0</v>
      </c>
      <c r="R157" s="230">
        <f>[2]pdc2018!R157</f>
        <v>0</v>
      </c>
      <c r="S157" s="231">
        <f>[2]pdc2018!S157</f>
        <v>0</v>
      </c>
      <c r="T157" s="229">
        <f t="shared" si="12"/>
        <v>0</v>
      </c>
      <c r="U157" s="232" t="str">
        <f t="shared" si="13"/>
        <v/>
      </c>
      <c r="V157" s="229">
        <f t="shared" si="14"/>
        <v>0</v>
      </c>
      <c r="W157" s="232" t="str">
        <f t="shared" si="15"/>
        <v/>
      </c>
      <c r="X157" s="229">
        <f t="shared" si="16"/>
        <v>0</v>
      </c>
      <c r="Y157" s="232" t="str">
        <f t="shared" si="17"/>
        <v/>
      </c>
    </row>
    <row r="158" spans="1:25" ht="27" customHeight="1">
      <c r="A158" s="262" t="s">
        <v>1581</v>
      </c>
      <c r="B158" s="263" t="s">
        <v>1577</v>
      </c>
      <c r="C158" s="264" t="s">
        <v>2720</v>
      </c>
      <c r="D158" s="264" t="s">
        <v>2717</v>
      </c>
      <c r="E158" s="245" t="s">
        <v>3051</v>
      </c>
      <c r="F158" s="245" t="s">
        <v>3898</v>
      </c>
      <c r="G158" s="259" t="s">
        <v>871</v>
      </c>
      <c r="H158" s="259" t="s">
        <v>3052</v>
      </c>
      <c r="I158" s="260" t="s">
        <v>3053</v>
      </c>
      <c r="J158" s="261" t="s">
        <v>2103</v>
      </c>
      <c r="K158" s="364" t="s">
        <v>3172</v>
      </c>
      <c r="L158" s="366" t="s">
        <v>1563</v>
      </c>
      <c r="M158" s="249"/>
      <c r="N158" s="229">
        <f>[2]pdc2018!N158</f>
        <v>1818259.17</v>
      </c>
      <c r="O158" s="230">
        <f>[2]pdc2018!O158</f>
        <v>1377900</v>
      </c>
      <c r="P158" s="230">
        <f>[2]pdc2018!P158</f>
        <v>2189300</v>
      </c>
      <c r="Q158" s="230">
        <f>[2]pdc2018!Q158</f>
        <v>2189300</v>
      </c>
      <c r="R158" s="230">
        <f>[2]pdc2018!R158</f>
        <v>2189300</v>
      </c>
      <c r="S158" s="231">
        <f>[2]pdc2018!S158</f>
        <v>2189300</v>
      </c>
      <c r="T158" s="229">
        <f t="shared" si="12"/>
        <v>0</v>
      </c>
      <c r="U158" s="232">
        <f t="shared" si="13"/>
        <v>0</v>
      </c>
      <c r="V158" s="229">
        <f t="shared" si="14"/>
        <v>0</v>
      </c>
      <c r="W158" s="232">
        <f t="shared" si="15"/>
        <v>0</v>
      </c>
      <c r="X158" s="229">
        <f t="shared" si="16"/>
        <v>0</v>
      </c>
      <c r="Y158" s="232">
        <f t="shared" si="17"/>
        <v>0</v>
      </c>
    </row>
    <row r="159" spans="1:25" ht="36.75" customHeight="1">
      <c r="A159" s="262" t="s">
        <v>3899</v>
      </c>
      <c r="B159" s="267" t="s">
        <v>1577</v>
      </c>
      <c r="C159" s="268" t="s">
        <v>2720</v>
      </c>
      <c r="D159" s="268" t="s">
        <v>893</v>
      </c>
      <c r="E159" s="269" t="s">
        <v>3900</v>
      </c>
      <c r="F159" s="269" t="s">
        <v>3901</v>
      </c>
      <c r="G159" s="270" t="s">
        <v>3902</v>
      </c>
      <c r="H159" s="270" t="s">
        <v>3903</v>
      </c>
      <c r="I159" s="271" t="s">
        <v>3904</v>
      </c>
      <c r="J159" s="272" t="s">
        <v>2103</v>
      </c>
      <c r="K159" s="367" t="s">
        <v>3172</v>
      </c>
      <c r="L159" s="368" t="s">
        <v>1563</v>
      </c>
      <c r="M159" s="249"/>
      <c r="N159" s="229">
        <f>[2]pdc2018!N159</f>
        <v>0</v>
      </c>
      <c r="O159" s="230">
        <f>[2]pdc2018!O159</f>
        <v>0</v>
      </c>
      <c r="P159" s="230">
        <f>[2]pdc2018!P159</f>
        <v>0</v>
      </c>
      <c r="Q159" s="230">
        <f>[2]pdc2018!Q159</f>
        <v>0</v>
      </c>
      <c r="R159" s="230">
        <f>[2]pdc2018!R159</f>
        <v>0</v>
      </c>
      <c r="S159" s="231">
        <f>[2]pdc2018!S159</f>
        <v>0</v>
      </c>
      <c r="T159" s="229">
        <f t="shared" si="12"/>
        <v>0</v>
      </c>
      <c r="U159" s="232" t="str">
        <f t="shared" si="13"/>
        <v/>
      </c>
      <c r="V159" s="229">
        <f t="shared" si="14"/>
        <v>0</v>
      </c>
      <c r="W159" s="232" t="str">
        <f t="shared" si="15"/>
        <v/>
      </c>
      <c r="X159" s="229">
        <f t="shared" si="16"/>
        <v>0</v>
      </c>
      <c r="Y159" s="232" t="str">
        <f t="shared" si="17"/>
        <v/>
      </c>
    </row>
    <row r="160" spans="1:25" ht="25.5" customHeight="1">
      <c r="A160" s="262" t="s">
        <v>1582</v>
      </c>
      <c r="B160" s="263" t="s">
        <v>1577</v>
      </c>
      <c r="C160" s="264" t="s">
        <v>2720</v>
      </c>
      <c r="D160" s="264" t="s">
        <v>2725</v>
      </c>
      <c r="E160" s="245" t="s">
        <v>3905</v>
      </c>
      <c r="F160" s="245" t="s">
        <v>3906</v>
      </c>
      <c r="G160" s="246" t="s">
        <v>872</v>
      </c>
      <c r="H160" s="246" t="s">
        <v>1575</v>
      </c>
      <c r="I160" s="247" t="s">
        <v>3050</v>
      </c>
      <c r="J160" s="261" t="s">
        <v>2103</v>
      </c>
      <c r="K160" s="364" t="s">
        <v>3172</v>
      </c>
      <c r="L160" s="366" t="s">
        <v>1563</v>
      </c>
      <c r="M160" s="249"/>
      <c r="N160" s="229">
        <f>[2]pdc2018!N160</f>
        <v>5745888.9000000004</v>
      </c>
      <c r="O160" s="230">
        <f>[2]pdc2018!O160</f>
        <v>3970000</v>
      </c>
      <c r="P160" s="230">
        <f>[2]pdc2018!P160</f>
        <v>5520000</v>
      </c>
      <c r="Q160" s="230">
        <f>[2]pdc2018!Q160</f>
        <v>5520000</v>
      </c>
      <c r="R160" s="230">
        <f>[2]pdc2018!R160</f>
        <v>5520000</v>
      </c>
      <c r="S160" s="231">
        <f>[2]pdc2018!S160</f>
        <v>5520000</v>
      </c>
      <c r="T160" s="229">
        <f t="shared" si="12"/>
        <v>0</v>
      </c>
      <c r="U160" s="232">
        <f t="shared" si="13"/>
        <v>0</v>
      </c>
      <c r="V160" s="229">
        <f t="shared" si="14"/>
        <v>0</v>
      </c>
      <c r="W160" s="232">
        <f t="shared" si="15"/>
        <v>0</v>
      </c>
      <c r="X160" s="229">
        <f t="shared" si="16"/>
        <v>0</v>
      </c>
      <c r="Y160" s="232">
        <f t="shared" si="17"/>
        <v>0</v>
      </c>
    </row>
    <row r="161" spans="1:25" ht="25.5" customHeight="1">
      <c r="A161" s="255" t="s">
        <v>3055</v>
      </c>
      <c r="B161" s="256" t="s">
        <v>1577</v>
      </c>
      <c r="C161" s="257" t="s">
        <v>2272</v>
      </c>
      <c r="D161" s="257" t="s">
        <v>2719</v>
      </c>
      <c r="E161" s="258" t="s">
        <v>3056</v>
      </c>
      <c r="F161" s="258" t="s">
        <v>3057</v>
      </c>
      <c r="G161" s="259"/>
      <c r="H161" s="259"/>
      <c r="I161" s="260"/>
      <c r="J161" s="261"/>
      <c r="K161" s="364"/>
      <c r="L161" s="365"/>
      <c r="M161" s="249"/>
      <c r="N161" s="229">
        <f>[2]pdc2018!N161</f>
        <v>0</v>
      </c>
      <c r="O161" s="230">
        <f>[2]pdc2018!O161</f>
        <v>0</v>
      </c>
      <c r="P161" s="230">
        <f>[2]pdc2018!P161</f>
        <v>0</v>
      </c>
      <c r="Q161" s="230">
        <f>[2]pdc2018!Q161</f>
        <v>0</v>
      </c>
      <c r="R161" s="230">
        <f>[2]pdc2018!R161</f>
        <v>0</v>
      </c>
      <c r="S161" s="231">
        <f>[2]pdc2018!S161</f>
        <v>0</v>
      </c>
      <c r="T161" s="229">
        <f t="shared" si="12"/>
        <v>0</v>
      </c>
      <c r="U161" s="232" t="str">
        <f t="shared" si="13"/>
        <v/>
      </c>
      <c r="V161" s="229">
        <f t="shared" si="14"/>
        <v>0</v>
      </c>
      <c r="W161" s="232" t="str">
        <f t="shared" si="15"/>
        <v/>
      </c>
      <c r="X161" s="229">
        <f t="shared" si="16"/>
        <v>0</v>
      </c>
      <c r="Y161" s="232" t="str">
        <f t="shared" si="17"/>
        <v/>
      </c>
    </row>
    <row r="162" spans="1:25" ht="36" customHeight="1">
      <c r="A162" s="262" t="s">
        <v>3058</v>
      </c>
      <c r="B162" s="263" t="s">
        <v>1577</v>
      </c>
      <c r="C162" s="264" t="s">
        <v>2272</v>
      </c>
      <c r="D162" s="264" t="s">
        <v>2717</v>
      </c>
      <c r="E162" s="265" t="s">
        <v>3059</v>
      </c>
      <c r="F162" s="265" t="s">
        <v>3060</v>
      </c>
      <c r="G162" s="246" t="s">
        <v>122</v>
      </c>
      <c r="H162" s="246" t="s">
        <v>3011</v>
      </c>
      <c r="I162" s="260" t="s">
        <v>3012</v>
      </c>
      <c r="J162" s="261" t="s">
        <v>2392</v>
      </c>
      <c r="K162" s="364" t="s">
        <v>2394</v>
      </c>
      <c r="L162" s="366" t="s">
        <v>1563</v>
      </c>
      <c r="M162" s="249"/>
      <c r="N162" s="229">
        <f>[2]pdc2018!N162</f>
        <v>363328.69</v>
      </c>
      <c r="O162" s="230">
        <f>[2]pdc2018!O162</f>
        <v>349600</v>
      </c>
      <c r="P162" s="230">
        <f>[2]pdc2018!P162</f>
        <v>363000</v>
      </c>
      <c r="Q162" s="230">
        <f>[2]pdc2018!Q162</f>
        <v>363000</v>
      </c>
      <c r="R162" s="230">
        <f>[2]pdc2018!R162</f>
        <v>363000</v>
      </c>
      <c r="S162" s="231">
        <f>[2]pdc2018!S162</f>
        <v>363000</v>
      </c>
      <c r="T162" s="229">
        <f t="shared" si="12"/>
        <v>0</v>
      </c>
      <c r="U162" s="232">
        <f t="shared" si="13"/>
        <v>0</v>
      </c>
      <c r="V162" s="229">
        <f t="shared" si="14"/>
        <v>0</v>
      </c>
      <c r="W162" s="232">
        <f t="shared" si="15"/>
        <v>0</v>
      </c>
      <c r="X162" s="229">
        <f t="shared" si="16"/>
        <v>0</v>
      </c>
      <c r="Y162" s="232">
        <f t="shared" si="17"/>
        <v>0</v>
      </c>
    </row>
    <row r="163" spans="1:25" ht="36" customHeight="1">
      <c r="A163" s="262" t="s">
        <v>3061</v>
      </c>
      <c r="B163" s="263" t="s">
        <v>1577</v>
      </c>
      <c r="C163" s="264" t="s">
        <v>2272</v>
      </c>
      <c r="D163" s="264" t="s">
        <v>2358</v>
      </c>
      <c r="E163" s="265" t="s">
        <v>3907</v>
      </c>
      <c r="F163" s="265" t="s">
        <v>3908</v>
      </c>
      <c r="G163" s="259" t="s">
        <v>868</v>
      </c>
      <c r="H163" s="259" t="s">
        <v>3062</v>
      </c>
      <c r="I163" s="260" t="s">
        <v>3015</v>
      </c>
      <c r="J163" s="261" t="s">
        <v>2103</v>
      </c>
      <c r="K163" s="364" t="s">
        <v>3172</v>
      </c>
      <c r="L163" s="361" t="s">
        <v>875</v>
      </c>
      <c r="M163" s="249"/>
      <c r="N163" s="229">
        <f>[2]pdc2018!N163</f>
        <v>2796000</v>
      </c>
      <c r="O163" s="230">
        <f>[2]pdc2018!O163</f>
        <v>2801000</v>
      </c>
      <c r="P163" s="230">
        <f>[2]pdc2018!P163</f>
        <v>3282000</v>
      </c>
      <c r="Q163" s="230">
        <f>[2]pdc2018!Q163</f>
        <v>3282000</v>
      </c>
      <c r="R163" s="230">
        <f>[2]pdc2018!R163</f>
        <v>3282000</v>
      </c>
      <c r="S163" s="231">
        <f>[2]pdc2018!S163</f>
        <v>3282000</v>
      </c>
      <c r="T163" s="229">
        <f t="shared" si="12"/>
        <v>0</v>
      </c>
      <c r="U163" s="232">
        <f t="shared" si="13"/>
        <v>0</v>
      </c>
      <c r="V163" s="229">
        <f t="shared" si="14"/>
        <v>0</v>
      </c>
      <c r="W163" s="232">
        <f t="shared" si="15"/>
        <v>0</v>
      </c>
      <c r="X163" s="229">
        <f t="shared" si="16"/>
        <v>0</v>
      </c>
      <c r="Y163" s="232">
        <f t="shared" si="17"/>
        <v>0</v>
      </c>
    </row>
    <row r="164" spans="1:25" ht="25.5" customHeight="1">
      <c r="A164" s="262" t="s">
        <v>3063</v>
      </c>
      <c r="B164" s="263" t="s">
        <v>1577</v>
      </c>
      <c r="C164" s="264" t="s">
        <v>2272</v>
      </c>
      <c r="D164" s="264" t="s">
        <v>893</v>
      </c>
      <c r="E164" s="245" t="s">
        <v>3909</v>
      </c>
      <c r="F164" s="245" t="s">
        <v>3910</v>
      </c>
      <c r="G164" s="259" t="s">
        <v>870</v>
      </c>
      <c r="H164" s="259" t="s">
        <v>2825</v>
      </c>
      <c r="I164" s="260" t="s">
        <v>2826</v>
      </c>
      <c r="J164" s="261" t="s">
        <v>2103</v>
      </c>
      <c r="K164" s="364" t="s">
        <v>3172</v>
      </c>
      <c r="L164" s="366" t="s">
        <v>1563</v>
      </c>
      <c r="M164" s="249"/>
      <c r="N164" s="229">
        <f>[2]pdc2018!N164</f>
        <v>51560.39</v>
      </c>
      <c r="O164" s="230">
        <f>[2]pdc2018!O164</f>
        <v>70000</v>
      </c>
      <c r="P164" s="230">
        <f>[2]pdc2018!P164</f>
        <v>52000</v>
      </c>
      <c r="Q164" s="230">
        <f>[2]pdc2018!Q164</f>
        <v>52000</v>
      </c>
      <c r="R164" s="230">
        <f>[2]pdc2018!R164</f>
        <v>52000</v>
      </c>
      <c r="S164" s="231">
        <f>[2]pdc2018!S164</f>
        <v>52000</v>
      </c>
      <c r="T164" s="229">
        <f t="shared" si="12"/>
        <v>0</v>
      </c>
      <c r="U164" s="232">
        <f t="shared" si="13"/>
        <v>0</v>
      </c>
      <c r="V164" s="229">
        <f t="shared" si="14"/>
        <v>0</v>
      </c>
      <c r="W164" s="232">
        <f t="shared" si="15"/>
        <v>0</v>
      </c>
      <c r="X164" s="229">
        <f t="shared" si="16"/>
        <v>0</v>
      </c>
      <c r="Y164" s="232">
        <f t="shared" si="17"/>
        <v>0</v>
      </c>
    </row>
    <row r="165" spans="1:25" ht="25.5" customHeight="1">
      <c r="A165" s="262" t="s">
        <v>2827</v>
      </c>
      <c r="B165" s="263" t="s">
        <v>1577</v>
      </c>
      <c r="C165" s="264" t="s">
        <v>2272</v>
      </c>
      <c r="D165" s="264" t="s">
        <v>894</v>
      </c>
      <c r="E165" s="245" t="s">
        <v>3911</v>
      </c>
      <c r="F165" s="245" t="s">
        <v>3912</v>
      </c>
      <c r="G165" s="259" t="s">
        <v>871</v>
      </c>
      <c r="H165" s="259" t="s">
        <v>3052</v>
      </c>
      <c r="I165" s="260" t="s">
        <v>2828</v>
      </c>
      <c r="J165" s="261" t="s">
        <v>2103</v>
      </c>
      <c r="K165" s="364" t="s">
        <v>3172</v>
      </c>
      <c r="L165" s="366" t="s">
        <v>1563</v>
      </c>
      <c r="M165" s="249"/>
      <c r="N165" s="229">
        <f>[2]pdc2018!N165</f>
        <v>0</v>
      </c>
      <c r="O165" s="230">
        <f>[2]pdc2018!O165</f>
        <v>0</v>
      </c>
      <c r="P165" s="230">
        <f>[2]pdc2018!P165</f>
        <v>0</v>
      </c>
      <c r="Q165" s="230">
        <f>[2]pdc2018!Q165</f>
        <v>0</v>
      </c>
      <c r="R165" s="230">
        <f>[2]pdc2018!R165</f>
        <v>0</v>
      </c>
      <c r="S165" s="231">
        <f>[2]pdc2018!S165</f>
        <v>0</v>
      </c>
      <c r="T165" s="229">
        <f t="shared" si="12"/>
        <v>0</v>
      </c>
      <c r="U165" s="232" t="str">
        <f t="shared" si="13"/>
        <v/>
      </c>
      <c r="V165" s="229">
        <f t="shared" si="14"/>
        <v>0</v>
      </c>
      <c r="W165" s="232" t="str">
        <f t="shared" si="15"/>
        <v/>
      </c>
      <c r="X165" s="229">
        <f t="shared" si="16"/>
        <v>0</v>
      </c>
      <c r="Y165" s="232" t="str">
        <f t="shared" si="17"/>
        <v/>
      </c>
    </row>
    <row r="166" spans="1:25" ht="25.5" customHeight="1">
      <c r="A166" s="262" t="s">
        <v>3913</v>
      </c>
      <c r="B166" s="267" t="s">
        <v>1577</v>
      </c>
      <c r="C166" s="268" t="s">
        <v>2272</v>
      </c>
      <c r="D166" s="268" t="s">
        <v>1958</v>
      </c>
      <c r="E166" s="269" t="s">
        <v>3914</v>
      </c>
      <c r="F166" s="269" t="s">
        <v>3915</v>
      </c>
      <c r="G166" s="270" t="s">
        <v>3902</v>
      </c>
      <c r="H166" s="270" t="s">
        <v>3903</v>
      </c>
      <c r="I166" s="271" t="s">
        <v>3904</v>
      </c>
      <c r="J166" s="272" t="s">
        <v>2103</v>
      </c>
      <c r="K166" s="367" t="s">
        <v>3172</v>
      </c>
      <c r="L166" s="368" t="s">
        <v>1563</v>
      </c>
      <c r="M166" s="249"/>
      <c r="N166" s="229">
        <f>[2]pdc2018!N166</f>
        <v>0</v>
      </c>
      <c r="O166" s="230">
        <f>[2]pdc2018!O166</f>
        <v>0</v>
      </c>
      <c r="P166" s="230">
        <f>[2]pdc2018!P166</f>
        <v>0</v>
      </c>
      <c r="Q166" s="230">
        <f>[2]pdc2018!Q166</f>
        <v>0</v>
      </c>
      <c r="R166" s="230">
        <f>[2]pdc2018!R166</f>
        <v>0</v>
      </c>
      <c r="S166" s="231">
        <f>[2]pdc2018!S166</f>
        <v>0</v>
      </c>
      <c r="T166" s="229">
        <f t="shared" si="12"/>
        <v>0</v>
      </c>
      <c r="U166" s="232" t="str">
        <f t="shared" si="13"/>
        <v/>
      </c>
      <c r="V166" s="229">
        <f t="shared" si="14"/>
        <v>0</v>
      </c>
      <c r="W166" s="232" t="str">
        <f t="shared" si="15"/>
        <v/>
      </c>
      <c r="X166" s="229">
        <f t="shared" si="16"/>
        <v>0</v>
      </c>
      <c r="Y166" s="232" t="str">
        <f t="shared" si="17"/>
        <v/>
      </c>
    </row>
    <row r="167" spans="1:25" ht="36" customHeight="1">
      <c r="A167" s="262" t="s">
        <v>2829</v>
      </c>
      <c r="B167" s="263" t="s">
        <v>1577</v>
      </c>
      <c r="C167" s="264" t="s">
        <v>2272</v>
      </c>
      <c r="D167" s="264" t="s">
        <v>2725</v>
      </c>
      <c r="E167" s="265" t="s">
        <v>3916</v>
      </c>
      <c r="F167" s="265" t="s">
        <v>3917</v>
      </c>
      <c r="G167" s="259" t="s">
        <v>873</v>
      </c>
      <c r="H167" s="259" t="s">
        <v>2830</v>
      </c>
      <c r="I167" s="260" t="s">
        <v>2831</v>
      </c>
      <c r="J167" s="261" t="s">
        <v>2103</v>
      </c>
      <c r="K167" s="364" t="s">
        <v>3172</v>
      </c>
      <c r="L167" s="366" t="s">
        <v>875</v>
      </c>
      <c r="M167" s="249"/>
      <c r="N167" s="229">
        <f>[2]pdc2018!N167</f>
        <v>0</v>
      </c>
      <c r="O167" s="230">
        <f>[2]pdc2018!O167</f>
        <v>0</v>
      </c>
      <c r="P167" s="230">
        <f>[2]pdc2018!P167</f>
        <v>0</v>
      </c>
      <c r="Q167" s="230">
        <f>[2]pdc2018!Q167</f>
        <v>0</v>
      </c>
      <c r="R167" s="230">
        <f>[2]pdc2018!R167</f>
        <v>0</v>
      </c>
      <c r="S167" s="231">
        <f>[2]pdc2018!S167</f>
        <v>0</v>
      </c>
      <c r="T167" s="229">
        <f t="shared" si="12"/>
        <v>0</v>
      </c>
      <c r="U167" s="232" t="str">
        <f t="shared" si="13"/>
        <v/>
      </c>
      <c r="V167" s="229">
        <f t="shared" si="14"/>
        <v>0</v>
      </c>
      <c r="W167" s="232" t="str">
        <f t="shared" si="15"/>
        <v/>
      </c>
      <c r="X167" s="229">
        <f t="shared" si="16"/>
        <v>0</v>
      </c>
      <c r="Y167" s="232" t="str">
        <f t="shared" si="17"/>
        <v/>
      </c>
    </row>
    <row r="168" spans="1:25" ht="25.5" customHeight="1">
      <c r="A168" s="262" t="s">
        <v>2832</v>
      </c>
      <c r="B168" s="242" t="s">
        <v>1577</v>
      </c>
      <c r="C168" s="243" t="s">
        <v>2272</v>
      </c>
      <c r="D168" s="243" t="s">
        <v>2130</v>
      </c>
      <c r="E168" s="245" t="s">
        <v>3918</v>
      </c>
      <c r="F168" s="245" t="s">
        <v>3054</v>
      </c>
      <c r="G168" s="246" t="s">
        <v>872</v>
      </c>
      <c r="H168" s="246" t="s">
        <v>1575</v>
      </c>
      <c r="I168" s="247" t="s">
        <v>3050</v>
      </c>
      <c r="J168" s="261" t="s">
        <v>2103</v>
      </c>
      <c r="K168" s="364" t="s">
        <v>3172</v>
      </c>
      <c r="L168" s="366" t="s">
        <v>1563</v>
      </c>
      <c r="M168" s="249"/>
      <c r="N168" s="229">
        <f>[2]pdc2018!N168</f>
        <v>34863.589999999997</v>
      </c>
      <c r="O168" s="230">
        <f>[2]pdc2018!O168</f>
        <v>40000</v>
      </c>
      <c r="P168" s="230">
        <f>[2]pdc2018!P168</f>
        <v>35000</v>
      </c>
      <c r="Q168" s="230">
        <f>[2]pdc2018!Q168</f>
        <v>35000</v>
      </c>
      <c r="R168" s="230">
        <f>[2]pdc2018!R168</f>
        <v>35000</v>
      </c>
      <c r="S168" s="231">
        <f>[2]pdc2018!S168</f>
        <v>35000</v>
      </c>
      <c r="T168" s="229">
        <f t="shared" si="12"/>
        <v>0</v>
      </c>
      <c r="U168" s="232">
        <f t="shared" si="13"/>
        <v>0</v>
      </c>
      <c r="V168" s="229">
        <f t="shared" si="14"/>
        <v>0</v>
      </c>
      <c r="W168" s="232">
        <f t="shared" si="15"/>
        <v>0</v>
      </c>
      <c r="X168" s="229">
        <f t="shared" si="16"/>
        <v>0</v>
      </c>
      <c r="Y168" s="232">
        <f t="shared" si="17"/>
        <v>0</v>
      </c>
    </row>
    <row r="169" spans="1:25" ht="36" customHeight="1">
      <c r="A169" s="262" t="s">
        <v>3919</v>
      </c>
      <c r="B169" s="267" t="s">
        <v>1577</v>
      </c>
      <c r="C169" s="268" t="s">
        <v>2272</v>
      </c>
      <c r="D169" s="268" t="s">
        <v>921</v>
      </c>
      <c r="E169" s="269" t="s">
        <v>3920</v>
      </c>
      <c r="F169" s="269" t="s">
        <v>3921</v>
      </c>
      <c r="G169" s="270" t="s">
        <v>122</v>
      </c>
      <c r="H169" s="270" t="s">
        <v>3011</v>
      </c>
      <c r="I169" s="271" t="s">
        <v>3012</v>
      </c>
      <c r="J169" s="272" t="s">
        <v>2392</v>
      </c>
      <c r="K169" s="367" t="s">
        <v>2394</v>
      </c>
      <c r="L169" s="368" t="s">
        <v>1563</v>
      </c>
      <c r="M169" s="249"/>
      <c r="N169" s="229">
        <f>[2]pdc2018!N169</f>
        <v>0</v>
      </c>
      <c r="O169" s="230">
        <f>[2]pdc2018!O169</f>
        <v>0</v>
      </c>
      <c r="P169" s="230">
        <f>[2]pdc2018!P169</f>
        <v>0</v>
      </c>
      <c r="Q169" s="230">
        <f>[2]pdc2018!Q169</f>
        <v>0</v>
      </c>
      <c r="R169" s="230">
        <f>[2]pdc2018!R169</f>
        <v>0</v>
      </c>
      <c r="S169" s="231">
        <f>[2]pdc2018!S169</f>
        <v>0</v>
      </c>
      <c r="T169" s="229">
        <f t="shared" si="12"/>
        <v>0</v>
      </c>
      <c r="U169" s="232" t="str">
        <f t="shared" si="13"/>
        <v/>
      </c>
      <c r="V169" s="229">
        <f t="shared" si="14"/>
        <v>0</v>
      </c>
      <c r="W169" s="232" t="str">
        <f t="shared" si="15"/>
        <v/>
      </c>
      <c r="X169" s="229">
        <f t="shared" si="16"/>
        <v>0</v>
      </c>
      <c r="Y169" s="232" t="str">
        <f t="shared" si="17"/>
        <v/>
      </c>
    </row>
    <row r="170" spans="1:25" ht="36" customHeight="1">
      <c r="A170" s="262" t="s">
        <v>3922</v>
      </c>
      <c r="B170" s="267" t="s">
        <v>1577</v>
      </c>
      <c r="C170" s="268" t="s">
        <v>2272</v>
      </c>
      <c r="D170" s="268" t="s">
        <v>922</v>
      </c>
      <c r="E170" s="269" t="s">
        <v>3923</v>
      </c>
      <c r="F170" s="269" t="s">
        <v>3924</v>
      </c>
      <c r="G170" s="270" t="s">
        <v>124</v>
      </c>
      <c r="H170" s="270" t="s">
        <v>2607</v>
      </c>
      <c r="I170" s="271" t="s">
        <v>2608</v>
      </c>
      <c r="J170" s="272" t="s">
        <v>2392</v>
      </c>
      <c r="K170" s="367" t="s">
        <v>2394</v>
      </c>
      <c r="L170" s="368" t="s">
        <v>875</v>
      </c>
      <c r="M170" s="249"/>
      <c r="N170" s="229">
        <f>[2]pdc2018!N170</f>
        <v>0</v>
      </c>
      <c r="O170" s="230">
        <f>[2]pdc2018!O170</f>
        <v>0</v>
      </c>
      <c r="P170" s="230">
        <f>[2]pdc2018!P170</f>
        <v>0</v>
      </c>
      <c r="Q170" s="230">
        <f>[2]pdc2018!Q170</f>
        <v>1486000</v>
      </c>
      <c r="R170" s="230">
        <f>[2]pdc2018!R170</f>
        <v>1486000</v>
      </c>
      <c r="S170" s="231">
        <f>[2]pdc2018!S170</f>
        <v>1486000</v>
      </c>
      <c r="T170" s="229">
        <f t="shared" si="12"/>
        <v>1486000</v>
      </c>
      <c r="U170" s="232" t="str">
        <f t="shared" si="13"/>
        <v/>
      </c>
      <c r="V170" s="229">
        <f t="shared" si="14"/>
        <v>0</v>
      </c>
      <c r="W170" s="232">
        <f t="shared" si="15"/>
        <v>0</v>
      </c>
      <c r="X170" s="229">
        <f t="shared" si="16"/>
        <v>0</v>
      </c>
      <c r="Y170" s="232">
        <f t="shared" si="17"/>
        <v>0</v>
      </c>
    </row>
    <row r="171" spans="1:25" ht="93" customHeight="1">
      <c r="A171" s="219" t="s">
        <v>2114</v>
      </c>
      <c r="B171" s="220" t="s">
        <v>2723</v>
      </c>
      <c r="C171" s="221" t="s">
        <v>2718</v>
      </c>
      <c r="D171" s="221" t="s">
        <v>2719</v>
      </c>
      <c r="E171" s="222" t="s">
        <v>3925</v>
      </c>
      <c r="F171" s="222" t="s">
        <v>3926</v>
      </c>
      <c r="G171" s="223"/>
      <c r="H171" s="223"/>
      <c r="I171" s="224"/>
      <c r="J171" s="225"/>
      <c r="K171" s="362"/>
      <c r="L171" s="363"/>
      <c r="M171" s="228"/>
      <c r="N171" s="229">
        <f>[2]pdc2018!N171</f>
        <v>0</v>
      </c>
      <c r="O171" s="230">
        <f>[2]pdc2018!O171</f>
        <v>0</v>
      </c>
      <c r="P171" s="230">
        <f>[2]pdc2018!P171</f>
        <v>0</v>
      </c>
      <c r="Q171" s="230">
        <f>[2]pdc2018!Q171</f>
        <v>0</v>
      </c>
      <c r="R171" s="230">
        <f>[2]pdc2018!R171</f>
        <v>0</v>
      </c>
      <c r="S171" s="231">
        <f>[2]pdc2018!S171</f>
        <v>0</v>
      </c>
      <c r="T171" s="229">
        <f t="shared" si="12"/>
        <v>0</v>
      </c>
      <c r="U171" s="232" t="str">
        <f t="shared" si="13"/>
        <v/>
      </c>
      <c r="V171" s="229">
        <f t="shared" si="14"/>
        <v>0</v>
      </c>
      <c r="W171" s="232" t="str">
        <f t="shared" si="15"/>
        <v/>
      </c>
      <c r="X171" s="229">
        <f t="shared" si="16"/>
        <v>0</v>
      </c>
      <c r="Y171" s="232" t="str">
        <f t="shared" si="17"/>
        <v/>
      </c>
    </row>
    <row r="172" spans="1:25" ht="24" customHeight="1">
      <c r="A172" s="255" t="s">
        <v>2115</v>
      </c>
      <c r="B172" s="256" t="s">
        <v>2723</v>
      </c>
      <c r="C172" s="257" t="s">
        <v>2720</v>
      </c>
      <c r="D172" s="257" t="s">
        <v>2719</v>
      </c>
      <c r="E172" s="236" t="s">
        <v>2833</v>
      </c>
      <c r="F172" s="236" t="s">
        <v>3927</v>
      </c>
      <c r="G172" s="259"/>
      <c r="H172" s="259"/>
      <c r="I172" s="260"/>
      <c r="J172" s="261"/>
      <c r="K172" s="364"/>
      <c r="L172" s="365"/>
      <c r="M172" s="249"/>
      <c r="N172" s="229">
        <f>[2]pdc2018!N172</f>
        <v>0</v>
      </c>
      <c r="O172" s="230">
        <f>[2]pdc2018!O172</f>
        <v>0</v>
      </c>
      <c r="P172" s="230">
        <f>[2]pdc2018!P172</f>
        <v>0</v>
      </c>
      <c r="Q172" s="230">
        <f>[2]pdc2018!Q172</f>
        <v>0</v>
      </c>
      <c r="R172" s="230">
        <f>[2]pdc2018!R172</f>
        <v>0</v>
      </c>
      <c r="S172" s="231">
        <f>[2]pdc2018!S172</f>
        <v>0</v>
      </c>
      <c r="T172" s="229">
        <f t="shared" si="12"/>
        <v>0</v>
      </c>
      <c r="U172" s="232" t="str">
        <f t="shared" si="13"/>
        <v/>
      </c>
      <c r="V172" s="229">
        <f t="shared" si="14"/>
        <v>0</v>
      </c>
      <c r="W172" s="232" t="str">
        <f t="shared" si="15"/>
        <v/>
      </c>
      <c r="X172" s="229">
        <f t="shared" si="16"/>
        <v>0</v>
      </c>
      <c r="Y172" s="232" t="str">
        <f t="shared" si="17"/>
        <v/>
      </c>
    </row>
    <row r="173" spans="1:25" ht="24" customHeight="1">
      <c r="A173" s="262" t="s">
        <v>2116</v>
      </c>
      <c r="B173" s="263" t="s">
        <v>2723</v>
      </c>
      <c r="C173" s="264" t="s">
        <v>2720</v>
      </c>
      <c r="D173" s="264" t="s">
        <v>2717</v>
      </c>
      <c r="E173" s="245" t="s">
        <v>2833</v>
      </c>
      <c r="F173" s="245" t="s">
        <v>3927</v>
      </c>
      <c r="G173" s="259" t="s">
        <v>38</v>
      </c>
      <c r="H173" s="259" t="s">
        <v>2834</v>
      </c>
      <c r="I173" s="260" t="s">
        <v>797</v>
      </c>
      <c r="J173" s="261" t="s">
        <v>1428</v>
      </c>
      <c r="K173" s="364" t="s">
        <v>3177</v>
      </c>
      <c r="L173" s="366" t="s">
        <v>2117</v>
      </c>
      <c r="M173" s="249"/>
      <c r="N173" s="229">
        <f>[2]pdc2018!N173</f>
        <v>5883830.79</v>
      </c>
      <c r="O173" s="230">
        <f>[2]pdc2018!O173</f>
        <v>5977100</v>
      </c>
      <c r="P173" s="230">
        <f>[2]pdc2018!P173</f>
        <v>5977100</v>
      </c>
      <c r="Q173" s="230">
        <f>[2]pdc2018!Q173</f>
        <v>6194500</v>
      </c>
      <c r="R173" s="230">
        <f>[2]pdc2018!R173</f>
        <v>6636300</v>
      </c>
      <c r="S173" s="231">
        <f>[2]pdc2018!S173</f>
        <v>6786900</v>
      </c>
      <c r="T173" s="229">
        <f t="shared" si="12"/>
        <v>217400</v>
      </c>
      <c r="U173" s="232">
        <f t="shared" si="13"/>
        <v>3.6372153720031455E-2</v>
      </c>
      <c r="V173" s="229">
        <f t="shared" si="14"/>
        <v>441800</v>
      </c>
      <c r="W173" s="232">
        <f t="shared" si="15"/>
        <v>7.1321333440955689E-2</v>
      </c>
      <c r="X173" s="229">
        <f t="shared" si="16"/>
        <v>150600</v>
      </c>
      <c r="Y173" s="232">
        <f t="shared" si="17"/>
        <v>2.2693368292572669E-2</v>
      </c>
    </row>
    <row r="174" spans="1:25" ht="24" customHeight="1">
      <c r="A174" s="255" t="s">
        <v>3928</v>
      </c>
      <c r="B174" s="273" t="s">
        <v>2723</v>
      </c>
      <c r="C174" s="274" t="s">
        <v>2272</v>
      </c>
      <c r="D174" s="274" t="s">
        <v>2719</v>
      </c>
      <c r="E174" s="275" t="s">
        <v>3929</v>
      </c>
      <c r="F174" s="275" t="s">
        <v>3930</v>
      </c>
      <c r="G174" s="270"/>
      <c r="H174" s="270"/>
      <c r="I174" s="271"/>
      <c r="J174" s="272"/>
      <c r="K174" s="367"/>
      <c r="L174" s="369"/>
      <c r="M174" s="249"/>
      <c r="N174" s="229">
        <f>[2]pdc2018!N174</f>
        <v>0</v>
      </c>
      <c r="O174" s="230">
        <f>[2]pdc2018!O174</f>
        <v>0</v>
      </c>
      <c r="P174" s="230">
        <f>[2]pdc2018!P174</f>
        <v>0</v>
      </c>
      <c r="Q174" s="230">
        <f>[2]pdc2018!Q174</f>
        <v>0</v>
      </c>
      <c r="R174" s="230">
        <f>[2]pdc2018!R174</f>
        <v>0</v>
      </c>
      <c r="S174" s="231">
        <f>[2]pdc2018!S174</f>
        <v>0</v>
      </c>
      <c r="T174" s="229">
        <f t="shared" si="12"/>
        <v>0</v>
      </c>
      <c r="U174" s="232" t="str">
        <f t="shared" si="13"/>
        <v/>
      </c>
      <c r="V174" s="229">
        <f t="shared" si="14"/>
        <v>0</v>
      </c>
      <c r="W174" s="232" t="str">
        <f t="shared" si="15"/>
        <v/>
      </c>
      <c r="X174" s="229">
        <f t="shared" si="16"/>
        <v>0</v>
      </c>
      <c r="Y174" s="232" t="str">
        <f t="shared" si="17"/>
        <v/>
      </c>
    </row>
    <row r="175" spans="1:25" ht="45.75" customHeight="1">
      <c r="A175" s="262" t="s">
        <v>3931</v>
      </c>
      <c r="B175" s="267" t="s">
        <v>2723</v>
      </c>
      <c r="C175" s="268" t="s">
        <v>2272</v>
      </c>
      <c r="D175" s="268" t="s">
        <v>2717</v>
      </c>
      <c r="E175" s="269" t="s">
        <v>3932</v>
      </c>
      <c r="F175" s="269" t="s">
        <v>3933</v>
      </c>
      <c r="G175" s="270" t="s">
        <v>874</v>
      </c>
      <c r="H175" s="270" t="s">
        <v>2293</v>
      </c>
      <c r="I175" s="271" t="s">
        <v>2294</v>
      </c>
      <c r="J175" s="272" t="s">
        <v>1507</v>
      </c>
      <c r="K175" s="367" t="s">
        <v>3173</v>
      </c>
      <c r="L175" s="368" t="s">
        <v>2117</v>
      </c>
      <c r="M175" s="249"/>
      <c r="N175" s="229">
        <f>[2]pdc2018!N175</f>
        <v>0</v>
      </c>
      <c r="O175" s="230">
        <f>[2]pdc2018!O175</f>
        <v>0</v>
      </c>
      <c r="P175" s="230">
        <f>[2]pdc2018!P175</f>
        <v>0</v>
      </c>
      <c r="Q175" s="230">
        <f>[2]pdc2018!Q175</f>
        <v>0</v>
      </c>
      <c r="R175" s="230">
        <f>[2]pdc2018!R175</f>
        <v>0</v>
      </c>
      <c r="S175" s="231">
        <f>[2]pdc2018!S175</f>
        <v>0</v>
      </c>
      <c r="T175" s="229">
        <f t="shared" si="12"/>
        <v>0</v>
      </c>
      <c r="U175" s="232" t="str">
        <f t="shared" si="13"/>
        <v/>
      </c>
      <c r="V175" s="229">
        <f t="shared" si="14"/>
        <v>0</v>
      </c>
      <c r="W175" s="232" t="str">
        <f t="shared" si="15"/>
        <v/>
      </c>
      <c r="X175" s="229">
        <f t="shared" si="16"/>
        <v>0</v>
      </c>
      <c r="Y175" s="232" t="str">
        <f t="shared" si="17"/>
        <v/>
      </c>
    </row>
    <row r="176" spans="1:25" ht="26.25" customHeight="1">
      <c r="A176" s="255" t="s">
        <v>2118</v>
      </c>
      <c r="B176" s="256" t="s">
        <v>2723</v>
      </c>
      <c r="C176" s="257" t="s">
        <v>2721</v>
      </c>
      <c r="D176" s="257" t="s">
        <v>2719</v>
      </c>
      <c r="E176" s="236" t="s">
        <v>3934</v>
      </c>
      <c r="F176" s="236" t="s">
        <v>3935</v>
      </c>
      <c r="G176" s="259"/>
      <c r="H176" s="259"/>
      <c r="I176" s="260"/>
      <c r="J176" s="261"/>
      <c r="K176" s="364"/>
      <c r="L176" s="365"/>
      <c r="M176" s="249"/>
      <c r="N176" s="229">
        <f>[2]pdc2018!N176</f>
        <v>0</v>
      </c>
      <c r="O176" s="230">
        <f>[2]pdc2018!O176</f>
        <v>0</v>
      </c>
      <c r="P176" s="230">
        <f>[2]pdc2018!P176</f>
        <v>0</v>
      </c>
      <c r="Q176" s="230">
        <f>[2]pdc2018!Q176</f>
        <v>0</v>
      </c>
      <c r="R176" s="230">
        <f>[2]pdc2018!R176</f>
        <v>0</v>
      </c>
      <c r="S176" s="231">
        <f>[2]pdc2018!S176</f>
        <v>0</v>
      </c>
      <c r="T176" s="229">
        <f t="shared" si="12"/>
        <v>0</v>
      </c>
      <c r="U176" s="232" t="str">
        <f t="shared" si="13"/>
        <v/>
      </c>
      <c r="V176" s="229">
        <f t="shared" si="14"/>
        <v>0</v>
      </c>
      <c r="W176" s="232" t="str">
        <f t="shared" si="15"/>
        <v/>
      </c>
      <c r="X176" s="229">
        <f t="shared" si="16"/>
        <v>0</v>
      </c>
      <c r="Y176" s="232" t="str">
        <f t="shared" si="17"/>
        <v/>
      </c>
    </row>
    <row r="177" spans="1:25" ht="36" customHeight="1">
      <c r="A177" s="262" t="s">
        <v>3936</v>
      </c>
      <c r="B177" s="267" t="s">
        <v>2723</v>
      </c>
      <c r="C177" s="268" t="s">
        <v>2721</v>
      </c>
      <c r="D177" s="268" t="s">
        <v>2629</v>
      </c>
      <c r="E177" s="269" t="s">
        <v>3937</v>
      </c>
      <c r="F177" s="269" t="s">
        <v>3938</v>
      </c>
      <c r="G177" s="270" t="s">
        <v>33</v>
      </c>
      <c r="H177" s="270" t="s">
        <v>2284</v>
      </c>
      <c r="I177" s="271" t="s">
        <v>3028</v>
      </c>
      <c r="J177" s="272" t="s">
        <v>1507</v>
      </c>
      <c r="K177" s="367" t="s">
        <v>3173</v>
      </c>
      <c r="L177" s="368" t="s">
        <v>2117</v>
      </c>
      <c r="M177" s="249"/>
      <c r="N177" s="229">
        <f>[2]pdc2018!N177</f>
        <v>0</v>
      </c>
      <c r="O177" s="230">
        <f>[2]pdc2018!O177</f>
        <v>0</v>
      </c>
      <c r="P177" s="230">
        <f>[2]pdc2018!P177</f>
        <v>0</v>
      </c>
      <c r="Q177" s="230">
        <f>[2]pdc2018!Q177</f>
        <v>0</v>
      </c>
      <c r="R177" s="230">
        <f>[2]pdc2018!R177</f>
        <v>0</v>
      </c>
      <c r="S177" s="231">
        <f>[2]pdc2018!S177</f>
        <v>0</v>
      </c>
      <c r="T177" s="229">
        <f t="shared" si="12"/>
        <v>0</v>
      </c>
      <c r="U177" s="232" t="str">
        <f t="shared" si="13"/>
        <v/>
      </c>
      <c r="V177" s="229">
        <f t="shared" si="14"/>
        <v>0</v>
      </c>
      <c r="W177" s="232" t="str">
        <f t="shared" si="15"/>
        <v/>
      </c>
      <c r="X177" s="229">
        <f t="shared" si="16"/>
        <v>0</v>
      </c>
      <c r="Y177" s="232" t="str">
        <f t="shared" si="17"/>
        <v/>
      </c>
    </row>
    <row r="178" spans="1:25" ht="36" customHeight="1">
      <c r="A178" s="262" t="s">
        <v>2119</v>
      </c>
      <c r="B178" s="263" t="s">
        <v>2723</v>
      </c>
      <c r="C178" s="264" t="s">
        <v>2721</v>
      </c>
      <c r="D178" s="264" t="s">
        <v>2717</v>
      </c>
      <c r="E178" s="245" t="s">
        <v>2835</v>
      </c>
      <c r="F178" s="245" t="s">
        <v>2283</v>
      </c>
      <c r="G178" s="259" t="s">
        <v>33</v>
      </c>
      <c r="H178" s="259" t="s">
        <v>2284</v>
      </c>
      <c r="I178" s="260" t="s">
        <v>3028</v>
      </c>
      <c r="J178" s="261" t="s">
        <v>1507</v>
      </c>
      <c r="K178" s="364" t="s">
        <v>3173</v>
      </c>
      <c r="L178" s="366" t="s">
        <v>2117</v>
      </c>
      <c r="M178" s="249"/>
      <c r="N178" s="229">
        <f>[2]pdc2018!N178</f>
        <v>0</v>
      </c>
      <c r="O178" s="230">
        <f>[2]pdc2018!O178</f>
        <v>0</v>
      </c>
      <c r="P178" s="230">
        <f>[2]pdc2018!P178</f>
        <v>0</v>
      </c>
      <c r="Q178" s="230">
        <f>[2]pdc2018!Q178</f>
        <v>0</v>
      </c>
      <c r="R178" s="230">
        <f>[2]pdc2018!R178</f>
        <v>0</v>
      </c>
      <c r="S178" s="231">
        <f>[2]pdc2018!S178</f>
        <v>0</v>
      </c>
      <c r="T178" s="229">
        <f t="shared" si="12"/>
        <v>0</v>
      </c>
      <c r="U178" s="232" t="str">
        <f t="shared" si="13"/>
        <v/>
      </c>
      <c r="V178" s="229">
        <f t="shared" si="14"/>
        <v>0</v>
      </c>
      <c r="W178" s="232" t="str">
        <f t="shared" si="15"/>
        <v/>
      </c>
      <c r="X178" s="229">
        <f t="shared" si="16"/>
        <v>0</v>
      </c>
      <c r="Y178" s="232" t="str">
        <f t="shared" si="17"/>
        <v/>
      </c>
    </row>
    <row r="179" spans="1:25" ht="45.75" customHeight="1">
      <c r="A179" s="262" t="s">
        <v>2285</v>
      </c>
      <c r="B179" s="263" t="s">
        <v>2723</v>
      </c>
      <c r="C179" s="264" t="s">
        <v>2721</v>
      </c>
      <c r="D179" s="264" t="s">
        <v>2725</v>
      </c>
      <c r="E179" s="245" t="s">
        <v>2286</v>
      </c>
      <c r="F179" s="245" t="s">
        <v>2287</v>
      </c>
      <c r="G179" s="259" t="s">
        <v>34</v>
      </c>
      <c r="H179" s="259" t="s">
        <v>2288</v>
      </c>
      <c r="I179" s="260" t="s">
        <v>2289</v>
      </c>
      <c r="J179" s="261" t="s">
        <v>1507</v>
      </c>
      <c r="K179" s="364" t="s">
        <v>3173</v>
      </c>
      <c r="L179" s="366" t="s">
        <v>2117</v>
      </c>
      <c r="M179" s="249"/>
      <c r="N179" s="229">
        <f>[2]pdc2018!N179</f>
        <v>159784.47</v>
      </c>
      <c r="O179" s="230">
        <f>[2]pdc2018!O179</f>
        <v>226000</v>
      </c>
      <c r="P179" s="230">
        <f>[2]pdc2018!P179</f>
        <v>100000</v>
      </c>
      <c r="Q179" s="230">
        <f>[2]pdc2018!Q179</f>
        <v>100000</v>
      </c>
      <c r="R179" s="230">
        <f>[2]pdc2018!R179</f>
        <v>100000</v>
      </c>
      <c r="S179" s="231">
        <f>[2]pdc2018!S179</f>
        <v>100000</v>
      </c>
      <c r="T179" s="229">
        <f t="shared" si="12"/>
        <v>0</v>
      </c>
      <c r="U179" s="232">
        <f t="shared" si="13"/>
        <v>0</v>
      </c>
      <c r="V179" s="229">
        <f t="shared" si="14"/>
        <v>0</v>
      </c>
      <c r="W179" s="232">
        <f t="shared" si="15"/>
        <v>0</v>
      </c>
      <c r="X179" s="229">
        <f t="shared" si="16"/>
        <v>0</v>
      </c>
      <c r="Y179" s="232">
        <f t="shared" si="17"/>
        <v>0</v>
      </c>
    </row>
    <row r="180" spans="1:25" ht="45.75" customHeight="1">
      <c r="A180" s="262" t="s">
        <v>2290</v>
      </c>
      <c r="B180" s="276" t="s">
        <v>2723</v>
      </c>
      <c r="C180" s="277" t="s">
        <v>2721</v>
      </c>
      <c r="D180" s="277" t="s">
        <v>2130</v>
      </c>
      <c r="E180" s="278" t="s">
        <v>2291</v>
      </c>
      <c r="F180" s="278" t="s">
        <v>2292</v>
      </c>
      <c r="G180" s="279" t="s">
        <v>874</v>
      </c>
      <c r="H180" s="279" t="s">
        <v>2293</v>
      </c>
      <c r="I180" s="280" t="s">
        <v>2294</v>
      </c>
      <c r="J180" s="281" t="s">
        <v>1507</v>
      </c>
      <c r="K180" s="370" t="s">
        <v>3173</v>
      </c>
      <c r="L180" s="371" t="s">
        <v>2117</v>
      </c>
      <c r="M180" s="249"/>
      <c r="N180" s="229">
        <f>[2]pdc2018!N180</f>
        <v>0</v>
      </c>
      <c r="O180" s="230">
        <f>[2]pdc2018!O180</f>
        <v>0</v>
      </c>
      <c r="P180" s="230">
        <f>[2]pdc2018!P180</f>
        <v>0</v>
      </c>
      <c r="Q180" s="230">
        <f>[2]pdc2018!Q180</f>
        <v>0</v>
      </c>
      <c r="R180" s="230">
        <f>[2]pdc2018!R180</f>
        <v>0</v>
      </c>
      <c r="S180" s="231">
        <f>[2]pdc2018!S180</f>
        <v>0</v>
      </c>
      <c r="T180" s="229">
        <f t="shared" si="12"/>
        <v>0</v>
      </c>
      <c r="U180" s="232" t="str">
        <f t="shared" si="13"/>
        <v/>
      </c>
      <c r="V180" s="229">
        <f t="shared" si="14"/>
        <v>0</v>
      </c>
      <c r="W180" s="232" t="str">
        <f t="shared" si="15"/>
        <v/>
      </c>
      <c r="X180" s="229">
        <f t="shared" si="16"/>
        <v>0</v>
      </c>
      <c r="Y180" s="232" t="str">
        <f t="shared" si="17"/>
        <v/>
      </c>
    </row>
    <row r="181" spans="1:25" ht="36" customHeight="1">
      <c r="A181" s="255" t="s">
        <v>2120</v>
      </c>
      <c r="B181" s="256" t="s">
        <v>2723</v>
      </c>
      <c r="C181" s="257" t="s">
        <v>2722</v>
      </c>
      <c r="D181" s="257" t="s">
        <v>2719</v>
      </c>
      <c r="E181" s="236" t="s">
        <v>3939</v>
      </c>
      <c r="F181" s="236" t="s">
        <v>3940</v>
      </c>
      <c r="G181" s="259"/>
      <c r="H181" s="259"/>
      <c r="I181" s="260"/>
      <c r="J181" s="261"/>
      <c r="K181" s="364"/>
      <c r="L181" s="365"/>
      <c r="M181" s="249"/>
      <c r="N181" s="229">
        <f>[2]pdc2018!N181</f>
        <v>0</v>
      </c>
      <c r="O181" s="230">
        <f>[2]pdc2018!O181</f>
        <v>0</v>
      </c>
      <c r="P181" s="230">
        <f>[2]pdc2018!P181</f>
        <v>0</v>
      </c>
      <c r="Q181" s="230">
        <f>[2]pdc2018!Q181</f>
        <v>0</v>
      </c>
      <c r="R181" s="230">
        <f>[2]pdc2018!R181</f>
        <v>0</v>
      </c>
      <c r="S181" s="231">
        <f>[2]pdc2018!S181</f>
        <v>0</v>
      </c>
      <c r="T181" s="229">
        <f t="shared" si="12"/>
        <v>0</v>
      </c>
      <c r="U181" s="232" t="str">
        <f t="shared" si="13"/>
        <v/>
      </c>
      <c r="V181" s="229">
        <f t="shared" si="14"/>
        <v>0</v>
      </c>
      <c r="W181" s="232" t="str">
        <f t="shared" si="15"/>
        <v/>
      </c>
      <c r="X181" s="229">
        <f t="shared" si="16"/>
        <v>0</v>
      </c>
      <c r="Y181" s="232" t="str">
        <f t="shared" si="17"/>
        <v/>
      </c>
    </row>
    <row r="182" spans="1:25" ht="36" customHeight="1">
      <c r="A182" s="262" t="s">
        <v>2121</v>
      </c>
      <c r="B182" s="276" t="s">
        <v>2723</v>
      </c>
      <c r="C182" s="277" t="s">
        <v>2722</v>
      </c>
      <c r="D182" s="277" t="s">
        <v>2717</v>
      </c>
      <c r="E182" s="278" t="s">
        <v>2295</v>
      </c>
      <c r="F182" s="278" t="s">
        <v>2677</v>
      </c>
      <c r="G182" s="279" t="s">
        <v>379</v>
      </c>
      <c r="H182" s="279" t="s">
        <v>2296</v>
      </c>
      <c r="I182" s="280" t="s">
        <v>3028</v>
      </c>
      <c r="J182" s="281" t="s">
        <v>3190</v>
      </c>
      <c r="K182" s="370" t="s">
        <v>3192</v>
      </c>
      <c r="L182" s="371" t="s">
        <v>2117</v>
      </c>
      <c r="M182" s="249"/>
      <c r="N182" s="229">
        <f>[2]pdc2018!N182</f>
        <v>1133240.68</v>
      </c>
      <c r="O182" s="230">
        <f>[2]pdc2018!O182</f>
        <v>1170000</v>
      </c>
      <c r="P182" s="230">
        <f>[2]pdc2018!P182</f>
        <v>1170000</v>
      </c>
      <c r="Q182" s="230">
        <f>[2]pdc2018!Q182</f>
        <v>0</v>
      </c>
      <c r="R182" s="230">
        <f>[2]pdc2018!R182</f>
        <v>0</v>
      </c>
      <c r="S182" s="231">
        <f>[2]pdc2018!S182</f>
        <v>0</v>
      </c>
      <c r="T182" s="229">
        <f t="shared" si="12"/>
        <v>-1170000</v>
      </c>
      <c r="U182" s="232">
        <f t="shared" si="13"/>
        <v>-1</v>
      </c>
      <c r="V182" s="229">
        <f t="shared" si="14"/>
        <v>0</v>
      </c>
      <c r="W182" s="232" t="str">
        <f t="shared" si="15"/>
        <v/>
      </c>
      <c r="X182" s="229">
        <f t="shared" si="16"/>
        <v>0</v>
      </c>
      <c r="Y182" s="232" t="str">
        <f t="shared" si="17"/>
        <v/>
      </c>
    </row>
    <row r="183" spans="1:25" ht="36" customHeight="1">
      <c r="A183" s="262" t="s">
        <v>2297</v>
      </c>
      <c r="B183" s="276" t="s">
        <v>2723</v>
      </c>
      <c r="C183" s="277" t="s">
        <v>2722</v>
      </c>
      <c r="D183" s="277" t="s">
        <v>2725</v>
      </c>
      <c r="E183" s="278" t="s">
        <v>2298</v>
      </c>
      <c r="F183" s="278" t="s">
        <v>2678</v>
      </c>
      <c r="G183" s="279" t="s">
        <v>380</v>
      </c>
      <c r="H183" s="279" t="s">
        <v>2299</v>
      </c>
      <c r="I183" s="280" t="s">
        <v>2300</v>
      </c>
      <c r="J183" s="281" t="s">
        <v>3190</v>
      </c>
      <c r="K183" s="370" t="s">
        <v>3192</v>
      </c>
      <c r="L183" s="371" t="s">
        <v>2117</v>
      </c>
      <c r="M183" s="249"/>
      <c r="N183" s="229">
        <f>[2]pdc2018!N183</f>
        <v>775849.09</v>
      </c>
      <c r="O183" s="230">
        <f>[2]pdc2018!O183</f>
        <v>700000</v>
      </c>
      <c r="P183" s="230">
        <f>[2]pdc2018!P183</f>
        <v>1000000</v>
      </c>
      <c r="Q183" s="230">
        <f>[2]pdc2018!Q183</f>
        <v>0</v>
      </c>
      <c r="R183" s="230">
        <f>[2]pdc2018!R183</f>
        <v>0</v>
      </c>
      <c r="S183" s="231">
        <f>[2]pdc2018!S183</f>
        <v>0</v>
      </c>
      <c r="T183" s="229">
        <f t="shared" si="12"/>
        <v>-1000000</v>
      </c>
      <c r="U183" s="232">
        <f t="shared" si="13"/>
        <v>-1</v>
      </c>
      <c r="V183" s="229">
        <f t="shared" si="14"/>
        <v>0</v>
      </c>
      <c r="W183" s="232" t="str">
        <f t="shared" si="15"/>
        <v/>
      </c>
      <c r="X183" s="229">
        <f t="shared" si="16"/>
        <v>0</v>
      </c>
      <c r="Y183" s="232" t="str">
        <f t="shared" si="17"/>
        <v/>
      </c>
    </row>
    <row r="184" spans="1:25" ht="36" customHeight="1">
      <c r="A184" s="262" t="s">
        <v>3941</v>
      </c>
      <c r="B184" s="267" t="s">
        <v>2723</v>
      </c>
      <c r="C184" s="268" t="s">
        <v>2722</v>
      </c>
      <c r="D184" s="268" t="s">
        <v>2130</v>
      </c>
      <c r="E184" s="269" t="s">
        <v>3942</v>
      </c>
      <c r="F184" s="269" t="s">
        <v>3943</v>
      </c>
      <c r="G184" s="270" t="s">
        <v>379</v>
      </c>
      <c r="H184" s="270" t="s">
        <v>2296</v>
      </c>
      <c r="I184" s="271" t="s">
        <v>3028</v>
      </c>
      <c r="J184" s="272" t="s">
        <v>3190</v>
      </c>
      <c r="K184" s="367" t="s">
        <v>3192</v>
      </c>
      <c r="L184" s="368" t="s">
        <v>2117</v>
      </c>
      <c r="M184" s="249"/>
      <c r="N184" s="229">
        <f>[2]pdc2018!N184</f>
        <v>0</v>
      </c>
      <c r="O184" s="230">
        <f>[2]pdc2018!O184</f>
        <v>0</v>
      </c>
      <c r="P184" s="230">
        <f>[2]pdc2018!P184</f>
        <v>0</v>
      </c>
      <c r="Q184" s="230">
        <f>[2]pdc2018!Q184</f>
        <v>2009600</v>
      </c>
      <c r="R184" s="230">
        <f>[2]pdc2018!R184</f>
        <v>1780000</v>
      </c>
      <c r="S184" s="231">
        <f>[2]pdc2018!S184</f>
        <v>1780000</v>
      </c>
      <c r="T184" s="229">
        <f t="shared" si="12"/>
        <v>2009600</v>
      </c>
      <c r="U184" s="232" t="str">
        <f t="shared" si="13"/>
        <v/>
      </c>
      <c r="V184" s="229">
        <f t="shared" si="14"/>
        <v>-229600</v>
      </c>
      <c r="W184" s="232">
        <f t="shared" si="15"/>
        <v>-0.1142515923566879</v>
      </c>
      <c r="X184" s="229">
        <f t="shared" si="16"/>
        <v>0</v>
      </c>
      <c r="Y184" s="232">
        <f t="shared" si="17"/>
        <v>0</v>
      </c>
    </row>
    <row r="185" spans="1:25" ht="36" customHeight="1">
      <c r="A185" s="262" t="s">
        <v>3944</v>
      </c>
      <c r="B185" s="267" t="s">
        <v>2723</v>
      </c>
      <c r="C185" s="268" t="s">
        <v>2722</v>
      </c>
      <c r="D185" s="268" t="s">
        <v>921</v>
      </c>
      <c r="E185" s="269" t="s">
        <v>3945</v>
      </c>
      <c r="F185" s="269" t="s">
        <v>3946</v>
      </c>
      <c r="G185" s="270" t="s">
        <v>377</v>
      </c>
      <c r="H185" s="270" t="s">
        <v>2308</v>
      </c>
      <c r="I185" s="271" t="s">
        <v>2309</v>
      </c>
      <c r="J185" s="272" t="s">
        <v>3190</v>
      </c>
      <c r="K185" s="367" t="s">
        <v>3192</v>
      </c>
      <c r="L185" s="368" t="s">
        <v>2117</v>
      </c>
      <c r="M185" s="249"/>
      <c r="N185" s="229">
        <f>[2]pdc2018!N185</f>
        <v>0</v>
      </c>
      <c r="O185" s="230">
        <f>[2]pdc2018!O185</f>
        <v>0</v>
      </c>
      <c r="P185" s="230">
        <f>[2]pdc2018!P185</f>
        <v>0</v>
      </c>
      <c r="Q185" s="230">
        <f>[2]pdc2018!Q185</f>
        <v>0</v>
      </c>
      <c r="R185" s="230">
        <f>[2]pdc2018!R185</f>
        <v>0</v>
      </c>
      <c r="S185" s="231">
        <f>[2]pdc2018!S185</f>
        <v>0</v>
      </c>
      <c r="T185" s="229">
        <f t="shared" si="12"/>
        <v>0</v>
      </c>
      <c r="U185" s="232" t="str">
        <f t="shared" si="13"/>
        <v/>
      </c>
      <c r="V185" s="229">
        <f t="shared" si="14"/>
        <v>0</v>
      </c>
      <c r="W185" s="232" t="str">
        <f t="shared" si="15"/>
        <v/>
      </c>
      <c r="X185" s="229">
        <f t="shared" si="16"/>
        <v>0</v>
      </c>
      <c r="Y185" s="232" t="str">
        <f t="shared" si="17"/>
        <v/>
      </c>
    </row>
    <row r="186" spans="1:25" ht="36" customHeight="1">
      <c r="A186" s="262" t="s">
        <v>3947</v>
      </c>
      <c r="B186" s="267" t="s">
        <v>2723</v>
      </c>
      <c r="C186" s="268" t="s">
        <v>2722</v>
      </c>
      <c r="D186" s="268" t="s">
        <v>922</v>
      </c>
      <c r="E186" s="269" t="s">
        <v>3948</v>
      </c>
      <c r="F186" s="269" t="s">
        <v>3949</v>
      </c>
      <c r="G186" s="270" t="s">
        <v>378</v>
      </c>
      <c r="H186" s="270" t="s">
        <v>1752</v>
      </c>
      <c r="I186" s="271" t="s">
        <v>1753</v>
      </c>
      <c r="J186" s="272" t="s">
        <v>3190</v>
      </c>
      <c r="K186" s="367" t="s">
        <v>3192</v>
      </c>
      <c r="L186" s="368" t="s">
        <v>2117</v>
      </c>
      <c r="M186" s="249"/>
      <c r="N186" s="229">
        <f>[2]pdc2018!N186</f>
        <v>0</v>
      </c>
      <c r="O186" s="230">
        <f>[2]pdc2018!O186</f>
        <v>0</v>
      </c>
      <c r="P186" s="230">
        <f>[2]pdc2018!P186</f>
        <v>0</v>
      </c>
      <c r="Q186" s="230">
        <f>[2]pdc2018!Q186</f>
        <v>0</v>
      </c>
      <c r="R186" s="230">
        <f>[2]pdc2018!R186</f>
        <v>0</v>
      </c>
      <c r="S186" s="231">
        <f>[2]pdc2018!S186</f>
        <v>0</v>
      </c>
      <c r="T186" s="229">
        <f t="shared" si="12"/>
        <v>0</v>
      </c>
      <c r="U186" s="232" t="str">
        <f t="shared" si="13"/>
        <v/>
      </c>
      <c r="V186" s="229">
        <f t="shared" si="14"/>
        <v>0</v>
      </c>
      <c r="W186" s="232" t="str">
        <f t="shared" si="15"/>
        <v/>
      </c>
      <c r="X186" s="229">
        <f t="shared" si="16"/>
        <v>0</v>
      </c>
      <c r="Y186" s="232" t="str">
        <f t="shared" si="17"/>
        <v/>
      </c>
    </row>
    <row r="187" spans="1:25" ht="36" customHeight="1">
      <c r="A187" s="262" t="s">
        <v>3950</v>
      </c>
      <c r="B187" s="267" t="s">
        <v>2723</v>
      </c>
      <c r="C187" s="268" t="s">
        <v>2722</v>
      </c>
      <c r="D187" s="268" t="s">
        <v>1776</v>
      </c>
      <c r="E187" s="269" t="s">
        <v>3951</v>
      </c>
      <c r="F187" s="269" t="s">
        <v>3952</v>
      </c>
      <c r="G187" s="270" t="s">
        <v>379</v>
      </c>
      <c r="H187" s="270" t="s">
        <v>2296</v>
      </c>
      <c r="I187" s="271" t="s">
        <v>3028</v>
      </c>
      <c r="J187" s="272" t="s">
        <v>3190</v>
      </c>
      <c r="K187" s="367" t="s">
        <v>3192</v>
      </c>
      <c r="L187" s="368" t="s">
        <v>2117</v>
      </c>
      <c r="M187" s="249"/>
      <c r="N187" s="229">
        <f>[2]pdc2018!N187</f>
        <v>0</v>
      </c>
      <c r="O187" s="230">
        <f>[2]pdc2018!O187</f>
        <v>0</v>
      </c>
      <c r="P187" s="230">
        <f>[2]pdc2018!P187</f>
        <v>0</v>
      </c>
      <c r="Q187" s="230">
        <f>[2]pdc2018!Q187</f>
        <v>0</v>
      </c>
      <c r="R187" s="230">
        <f>[2]pdc2018!R187</f>
        <v>0</v>
      </c>
      <c r="S187" s="231">
        <f>[2]pdc2018!S187</f>
        <v>0</v>
      </c>
      <c r="T187" s="229">
        <f t="shared" si="12"/>
        <v>0</v>
      </c>
      <c r="U187" s="232" t="str">
        <f t="shared" si="13"/>
        <v/>
      </c>
      <c r="V187" s="229">
        <f t="shared" si="14"/>
        <v>0</v>
      </c>
      <c r="W187" s="232" t="str">
        <f t="shared" si="15"/>
        <v/>
      </c>
      <c r="X187" s="229">
        <f t="shared" si="16"/>
        <v>0</v>
      </c>
      <c r="Y187" s="232" t="str">
        <f t="shared" si="17"/>
        <v/>
      </c>
    </row>
    <row r="188" spans="1:25" ht="36" customHeight="1">
      <c r="A188" s="262" t="s">
        <v>3953</v>
      </c>
      <c r="B188" s="267" t="s">
        <v>2723</v>
      </c>
      <c r="C188" s="268" t="s">
        <v>2722</v>
      </c>
      <c r="D188" s="268" t="s">
        <v>1180</v>
      </c>
      <c r="E188" s="269" t="s">
        <v>3954</v>
      </c>
      <c r="F188" s="269" t="s">
        <v>3955</v>
      </c>
      <c r="G188" s="270" t="s">
        <v>380</v>
      </c>
      <c r="H188" s="270" t="s">
        <v>2299</v>
      </c>
      <c r="I188" s="271" t="s">
        <v>2300</v>
      </c>
      <c r="J188" s="272" t="s">
        <v>3190</v>
      </c>
      <c r="K188" s="367" t="s">
        <v>3192</v>
      </c>
      <c r="L188" s="368" t="s">
        <v>2117</v>
      </c>
      <c r="M188" s="249"/>
      <c r="N188" s="229">
        <f>[2]pdc2018!N188</f>
        <v>0</v>
      </c>
      <c r="O188" s="230">
        <f>[2]pdc2018!O188</f>
        <v>0</v>
      </c>
      <c r="P188" s="230">
        <f>[2]pdc2018!P188</f>
        <v>0</v>
      </c>
      <c r="Q188" s="230">
        <f>[2]pdc2018!Q188</f>
        <v>892000</v>
      </c>
      <c r="R188" s="230">
        <f>[2]pdc2018!R188</f>
        <v>810000</v>
      </c>
      <c r="S188" s="231">
        <f>[2]pdc2018!S188</f>
        <v>810000</v>
      </c>
      <c r="T188" s="229">
        <f t="shared" si="12"/>
        <v>892000</v>
      </c>
      <c r="U188" s="232" t="str">
        <f t="shared" si="13"/>
        <v/>
      </c>
      <c r="V188" s="229">
        <f t="shared" si="14"/>
        <v>-82000</v>
      </c>
      <c r="W188" s="232">
        <f t="shared" si="15"/>
        <v>-9.1928251121076235E-2</v>
      </c>
      <c r="X188" s="229">
        <f t="shared" si="16"/>
        <v>0</v>
      </c>
      <c r="Y188" s="232">
        <f t="shared" si="17"/>
        <v>0</v>
      </c>
    </row>
    <row r="189" spans="1:25" ht="27.75" customHeight="1">
      <c r="A189" s="255" t="s">
        <v>2122</v>
      </c>
      <c r="B189" s="256" t="s">
        <v>2723</v>
      </c>
      <c r="C189" s="257" t="s">
        <v>2723</v>
      </c>
      <c r="D189" s="257" t="s">
        <v>2719</v>
      </c>
      <c r="E189" s="236" t="s">
        <v>3956</v>
      </c>
      <c r="F189" s="236" t="s">
        <v>3957</v>
      </c>
      <c r="G189" s="259"/>
      <c r="H189" s="259"/>
      <c r="I189" s="260"/>
      <c r="J189" s="261"/>
      <c r="K189" s="364"/>
      <c r="L189" s="365"/>
      <c r="M189" s="249"/>
      <c r="N189" s="229">
        <f>[2]pdc2018!N189</f>
        <v>0</v>
      </c>
      <c r="O189" s="230">
        <f>[2]pdc2018!O189</f>
        <v>0</v>
      </c>
      <c r="P189" s="230">
        <f>[2]pdc2018!P189</f>
        <v>0</v>
      </c>
      <c r="Q189" s="230">
        <f>[2]pdc2018!Q189</f>
        <v>0</v>
      </c>
      <c r="R189" s="230">
        <f>[2]pdc2018!R189</f>
        <v>0</v>
      </c>
      <c r="S189" s="231">
        <f>[2]pdc2018!S189</f>
        <v>0</v>
      </c>
      <c r="T189" s="229">
        <f t="shared" si="12"/>
        <v>0</v>
      </c>
      <c r="U189" s="232" t="str">
        <f t="shared" si="13"/>
        <v/>
      </c>
      <c r="V189" s="229">
        <f t="shared" si="14"/>
        <v>0</v>
      </c>
      <c r="W189" s="232" t="str">
        <f t="shared" si="15"/>
        <v/>
      </c>
      <c r="X189" s="229">
        <f t="shared" si="16"/>
        <v>0</v>
      </c>
      <c r="Y189" s="232" t="str">
        <f t="shared" si="17"/>
        <v/>
      </c>
    </row>
    <row r="190" spans="1:25" ht="36" customHeight="1">
      <c r="A190" s="262" t="s">
        <v>2123</v>
      </c>
      <c r="B190" s="276" t="s">
        <v>2723</v>
      </c>
      <c r="C190" s="277" t="s">
        <v>2723</v>
      </c>
      <c r="D190" s="277" t="s">
        <v>2717</v>
      </c>
      <c r="E190" s="278" t="s">
        <v>2301</v>
      </c>
      <c r="F190" s="278" t="s">
        <v>2302</v>
      </c>
      <c r="G190" s="279" t="s">
        <v>362</v>
      </c>
      <c r="H190" s="279" t="s">
        <v>2303</v>
      </c>
      <c r="I190" s="280" t="s">
        <v>3028</v>
      </c>
      <c r="J190" s="281" t="s">
        <v>1486</v>
      </c>
      <c r="K190" s="370" t="s">
        <v>3181</v>
      </c>
      <c r="L190" s="371" t="s">
        <v>2117</v>
      </c>
      <c r="M190" s="249"/>
      <c r="N190" s="229">
        <f>[2]pdc2018!N190</f>
        <v>4301394.08</v>
      </c>
      <c r="O190" s="230">
        <f>[2]pdc2018!O190</f>
        <v>7047000</v>
      </c>
      <c r="P190" s="230">
        <f>[2]pdc2018!P190</f>
        <v>6197000</v>
      </c>
      <c r="Q190" s="230">
        <f>[2]pdc2018!Q190</f>
        <v>0</v>
      </c>
      <c r="R190" s="230">
        <f>[2]pdc2018!R190</f>
        <v>0</v>
      </c>
      <c r="S190" s="231">
        <f>[2]pdc2018!S190</f>
        <v>0</v>
      </c>
      <c r="T190" s="229">
        <f t="shared" si="12"/>
        <v>-6197000</v>
      </c>
      <c r="U190" s="232">
        <f t="shared" si="13"/>
        <v>-1</v>
      </c>
      <c r="V190" s="229">
        <f t="shared" si="14"/>
        <v>0</v>
      </c>
      <c r="W190" s="232" t="str">
        <f t="shared" si="15"/>
        <v/>
      </c>
      <c r="X190" s="229">
        <f t="shared" si="16"/>
        <v>0</v>
      </c>
      <c r="Y190" s="232" t="str">
        <f t="shared" si="17"/>
        <v/>
      </c>
    </row>
    <row r="191" spans="1:25" ht="44.25" customHeight="1">
      <c r="A191" s="262" t="s">
        <v>2304</v>
      </c>
      <c r="B191" s="276" t="s">
        <v>2723</v>
      </c>
      <c r="C191" s="277" t="s">
        <v>2723</v>
      </c>
      <c r="D191" s="277" t="s">
        <v>2725</v>
      </c>
      <c r="E191" s="278" t="s">
        <v>2305</v>
      </c>
      <c r="F191" s="278" t="s">
        <v>2306</v>
      </c>
      <c r="G191" s="279" t="s">
        <v>363</v>
      </c>
      <c r="H191" s="279" t="s">
        <v>2307</v>
      </c>
      <c r="I191" s="280" t="s">
        <v>2300</v>
      </c>
      <c r="J191" s="281" t="s">
        <v>1486</v>
      </c>
      <c r="K191" s="370" t="s">
        <v>3181</v>
      </c>
      <c r="L191" s="371" t="s">
        <v>2117</v>
      </c>
      <c r="M191" s="249"/>
      <c r="N191" s="229">
        <f>[2]pdc2018!N191</f>
        <v>4707173.83</v>
      </c>
      <c r="O191" s="230">
        <f>[2]pdc2018!O191</f>
        <v>2724000</v>
      </c>
      <c r="P191" s="230">
        <f>[2]pdc2018!P191</f>
        <v>3664000</v>
      </c>
      <c r="Q191" s="230">
        <f>[2]pdc2018!Q191</f>
        <v>0</v>
      </c>
      <c r="R191" s="230">
        <f>[2]pdc2018!R191</f>
        <v>0</v>
      </c>
      <c r="S191" s="231">
        <f>[2]pdc2018!S191</f>
        <v>0</v>
      </c>
      <c r="T191" s="229">
        <f t="shared" si="12"/>
        <v>-3664000</v>
      </c>
      <c r="U191" s="232">
        <f t="shared" si="13"/>
        <v>-1</v>
      </c>
      <c r="V191" s="229">
        <f t="shared" si="14"/>
        <v>0</v>
      </c>
      <c r="W191" s="232" t="str">
        <f t="shared" si="15"/>
        <v/>
      </c>
      <c r="X191" s="229">
        <f t="shared" si="16"/>
        <v>0</v>
      </c>
      <c r="Y191" s="232" t="str">
        <f t="shared" si="17"/>
        <v/>
      </c>
    </row>
    <row r="192" spans="1:25" ht="36" customHeight="1">
      <c r="A192" s="262" t="s">
        <v>3958</v>
      </c>
      <c r="B192" s="267" t="s">
        <v>2723</v>
      </c>
      <c r="C192" s="268" t="s">
        <v>2723</v>
      </c>
      <c r="D192" s="268" t="s">
        <v>2130</v>
      </c>
      <c r="E192" s="269" t="s">
        <v>3959</v>
      </c>
      <c r="F192" s="269" t="s">
        <v>3960</v>
      </c>
      <c r="G192" s="270" t="s">
        <v>3961</v>
      </c>
      <c r="H192" s="270" t="s">
        <v>3962</v>
      </c>
      <c r="I192" s="271" t="s">
        <v>3963</v>
      </c>
      <c r="J192" s="272" t="s">
        <v>1486</v>
      </c>
      <c r="K192" s="367" t="s">
        <v>3181</v>
      </c>
      <c r="L192" s="368" t="s">
        <v>2117</v>
      </c>
      <c r="M192" s="249"/>
      <c r="N192" s="229">
        <f>[2]pdc2018!N192</f>
        <v>0</v>
      </c>
      <c r="O192" s="230">
        <f>[2]pdc2018!O192</f>
        <v>0</v>
      </c>
      <c r="P192" s="230">
        <f>[2]pdc2018!P192</f>
        <v>0</v>
      </c>
      <c r="Q192" s="230">
        <f>[2]pdc2018!Q192</f>
        <v>950000</v>
      </c>
      <c r="R192" s="230">
        <f>[2]pdc2018!R192</f>
        <v>950000</v>
      </c>
      <c r="S192" s="231">
        <f>[2]pdc2018!S192</f>
        <v>950000</v>
      </c>
      <c r="T192" s="229">
        <f t="shared" si="12"/>
        <v>950000</v>
      </c>
      <c r="U192" s="232" t="str">
        <f t="shared" si="13"/>
        <v/>
      </c>
      <c r="V192" s="229">
        <f t="shared" si="14"/>
        <v>0</v>
      </c>
      <c r="W192" s="232">
        <f t="shared" si="15"/>
        <v>0</v>
      </c>
      <c r="X192" s="229">
        <f t="shared" si="16"/>
        <v>0</v>
      </c>
      <c r="Y192" s="232">
        <f t="shared" si="17"/>
        <v>0</v>
      </c>
    </row>
    <row r="193" spans="1:25" ht="46.5" customHeight="1">
      <c r="A193" s="262" t="s">
        <v>3964</v>
      </c>
      <c r="B193" s="267" t="s">
        <v>2723</v>
      </c>
      <c r="C193" s="268" t="s">
        <v>2723</v>
      </c>
      <c r="D193" s="268" t="s">
        <v>921</v>
      </c>
      <c r="E193" s="269" t="s">
        <v>3965</v>
      </c>
      <c r="F193" s="269" t="s">
        <v>3966</v>
      </c>
      <c r="G193" s="270" t="s">
        <v>363</v>
      </c>
      <c r="H193" s="270" t="s">
        <v>2307</v>
      </c>
      <c r="I193" s="271" t="s">
        <v>2300</v>
      </c>
      <c r="J193" s="272" t="s">
        <v>1486</v>
      </c>
      <c r="K193" s="367" t="s">
        <v>3181</v>
      </c>
      <c r="L193" s="368" t="s">
        <v>2117</v>
      </c>
      <c r="M193" s="249"/>
      <c r="N193" s="229">
        <f>[2]pdc2018!N193</f>
        <v>0</v>
      </c>
      <c r="O193" s="230">
        <f>[2]pdc2018!O193</f>
        <v>0</v>
      </c>
      <c r="P193" s="230">
        <f>[2]pdc2018!P193</f>
        <v>0</v>
      </c>
      <c r="Q193" s="230">
        <f>[2]pdc2018!Q193</f>
        <v>1730000</v>
      </c>
      <c r="R193" s="230">
        <f>[2]pdc2018!R193</f>
        <v>1730000</v>
      </c>
      <c r="S193" s="231">
        <f>[2]pdc2018!S193</f>
        <v>1730000</v>
      </c>
      <c r="T193" s="229">
        <f t="shared" si="12"/>
        <v>1730000</v>
      </c>
      <c r="U193" s="232" t="str">
        <f t="shared" si="13"/>
        <v/>
      </c>
      <c r="V193" s="229">
        <f t="shared" si="14"/>
        <v>0</v>
      </c>
      <c r="W193" s="232">
        <f t="shared" si="15"/>
        <v>0</v>
      </c>
      <c r="X193" s="229">
        <f t="shared" si="16"/>
        <v>0</v>
      </c>
      <c r="Y193" s="232">
        <f t="shared" si="17"/>
        <v>0</v>
      </c>
    </row>
    <row r="194" spans="1:25" ht="36" customHeight="1">
      <c r="A194" s="262" t="s">
        <v>3967</v>
      </c>
      <c r="B194" s="267" t="s">
        <v>2723</v>
      </c>
      <c r="C194" s="268" t="s">
        <v>2723</v>
      </c>
      <c r="D194" s="268" t="s">
        <v>922</v>
      </c>
      <c r="E194" s="269" t="s">
        <v>3968</v>
      </c>
      <c r="F194" s="269" t="s">
        <v>3969</v>
      </c>
      <c r="G194" s="270" t="s">
        <v>362</v>
      </c>
      <c r="H194" s="270" t="s">
        <v>2303</v>
      </c>
      <c r="I194" s="271" t="s">
        <v>3028</v>
      </c>
      <c r="J194" s="272" t="s">
        <v>1486</v>
      </c>
      <c r="K194" s="367" t="s">
        <v>3181</v>
      </c>
      <c r="L194" s="368" t="s">
        <v>2117</v>
      </c>
      <c r="M194" s="249"/>
      <c r="N194" s="229">
        <f>[2]pdc2018!N194</f>
        <v>0</v>
      </c>
      <c r="O194" s="230">
        <f>[2]pdc2018!O194</f>
        <v>0</v>
      </c>
      <c r="P194" s="230">
        <f>[2]pdc2018!P194</f>
        <v>0</v>
      </c>
      <c r="Q194" s="230">
        <f>[2]pdc2018!Q194</f>
        <v>5253000</v>
      </c>
      <c r="R194" s="230">
        <f>[2]pdc2018!R194</f>
        <v>5253000</v>
      </c>
      <c r="S194" s="231">
        <f>[2]pdc2018!S194</f>
        <v>5253000</v>
      </c>
      <c r="T194" s="229">
        <f t="shared" si="12"/>
        <v>5253000</v>
      </c>
      <c r="U194" s="232" t="str">
        <f t="shared" si="13"/>
        <v/>
      </c>
      <c r="V194" s="229">
        <f t="shared" si="14"/>
        <v>0</v>
      </c>
      <c r="W194" s="232">
        <f t="shared" si="15"/>
        <v>0</v>
      </c>
      <c r="X194" s="229">
        <f t="shared" si="16"/>
        <v>0</v>
      </c>
      <c r="Y194" s="232">
        <f t="shared" si="17"/>
        <v>0</v>
      </c>
    </row>
    <row r="195" spans="1:25" ht="36" customHeight="1">
      <c r="A195" s="262" t="s">
        <v>3970</v>
      </c>
      <c r="B195" s="267" t="s">
        <v>2723</v>
      </c>
      <c r="C195" s="268" t="s">
        <v>2723</v>
      </c>
      <c r="D195" s="268" t="s">
        <v>1776</v>
      </c>
      <c r="E195" s="269" t="s">
        <v>3971</v>
      </c>
      <c r="F195" s="269" t="s">
        <v>3972</v>
      </c>
      <c r="G195" s="270" t="s">
        <v>363</v>
      </c>
      <c r="H195" s="270" t="s">
        <v>2307</v>
      </c>
      <c r="I195" s="271" t="s">
        <v>2300</v>
      </c>
      <c r="J195" s="272" t="s">
        <v>1486</v>
      </c>
      <c r="K195" s="367" t="s">
        <v>3181</v>
      </c>
      <c r="L195" s="368" t="s">
        <v>2117</v>
      </c>
      <c r="M195" s="249"/>
      <c r="N195" s="229">
        <f>[2]pdc2018!N195</f>
        <v>0</v>
      </c>
      <c r="O195" s="230">
        <f>[2]pdc2018!O195</f>
        <v>0</v>
      </c>
      <c r="P195" s="230">
        <f>[2]pdc2018!P195</f>
        <v>0</v>
      </c>
      <c r="Q195" s="230">
        <f>[2]pdc2018!Q195</f>
        <v>1934000</v>
      </c>
      <c r="R195" s="230">
        <f>[2]pdc2018!R195</f>
        <v>1934000</v>
      </c>
      <c r="S195" s="231">
        <f>[2]pdc2018!S195</f>
        <v>1934000</v>
      </c>
      <c r="T195" s="229">
        <f t="shared" si="12"/>
        <v>1934000</v>
      </c>
      <c r="U195" s="232" t="str">
        <f t="shared" si="13"/>
        <v/>
      </c>
      <c r="V195" s="229">
        <f t="shared" si="14"/>
        <v>0</v>
      </c>
      <c r="W195" s="232">
        <f t="shared" si="15"/>
        <v>0</v>
      </c>
      <c r="X195" s="229">
        <f t="shared" si="16"/>
        <v>0</v>
      </c>
      <c r="Y195" s="232">
        <f t="shared" si="17"/>
        <v>0</v>
      </c>
    </row>
    <row r="196" spans="1:25" ht="36" customHeight="1">
      <c r="A196" s="255" t="s">
        <v>3973</v>
      </c>
      <c r="B196" s="273" t="s">
        <v>2723</v>
      </c>
      <c r="C196" s="274" t="s">
        <v>810</v>
      </c>
      <c r="D196" s="274" t="s">
        <v>2719</v>
      </c>
      <c r="E196" s="275" t="s">
        <v>3974</v>
      </c>
      <c r="F196" s="275" t="s">
        <v>3975</v>
      </c>
      <c r="G196" s="270"/>
      <c r="H196" s="270"/>
      <c r="I196" s="271"/>
      <c r="J196" s="272"/>
      <c r="K196" s="367"/>
      <c r="L196" s="369"/>
      <c r="M196" s="249"/>
      <c r="N196" s="229">
        <f>[2]pdc2018!N196</f>
        <v>0</v>
      </c>
      <c r="O196" s="230">
        <f>[2]pdc2018!O196</f>
        <v>0</v>
      </c>
      <c r="P196" s="230">
        <f>[2]pdc2018!P196</f>
        <v>0</v>
      </c>
      <c r="Q196" s="230">
        <f>[2]pdc2018!Q196</f>
        <v>0</v>
      </c>
      <c r="R196" s="230">
        <f>[2]pdc2018!R196</f>
        <v>0</v>
      </c>
      <c r="S196" s="231">
        <f>[2]pdc2018!S196</f>
        <v>0</v>
      </c>
      <c r="T196" s="229">
        <f t="shared" si="12"/>
        <v>0</v>
      </c>
      <c r="U196" s="232" t="str">
        <f t="shared" si="13"/>
        <v/>
      </c>
      <c r="V196" s="229">
        <f t="shared" si="14"/>
        <v>0</v>
      </c>
      <c r="W196" s="232" t="str">
        <f t="shared" si="15"/>
        <v/>
      </c>
      <c r="X196" s="229">
        <f t="shared" si="16"/>
        <v>0</v>
      </c>
      <c r="Y196" s="232" t="str">
        <f t="shared" si="17"/>
        <v/>
      </c>
    </row>
    <row r="197" spans="1:25" ht="36" customHeight="1">
      <c r="A197" s="262" t="s">
        <v>3976</v>
      </c>
      <c r="B197" s="267" t="s">
        <v>2723</v>
      </c>
      <c r="C197" s="268" t="s">
        <v>810</v>
      </c>
      <c r="D197" s="268" t="s">
        <v>2717</v>
      </c>
      <c r="E197" s="269" t="s">
        <v>3977</v>
      </c>
      <c r="F197" s="269" t="s">
        <v>3978</v>
      </c>
      <c r="G197" s="270" t="s">
        <v>377</v>
      </c>
      <c r="H197" s="270" t="s">
        <v>2308</v>
      </c>
      <c r="I197" s="271" t="s">
        <v>2309</v>
      </c>
      <c r="J197" s="272" t="s">
        <v>3190</v>
      </c>
      <c r="K197" s="367" t="s">
        <v>3192</v>
      </c>
      <c r="L197" s="368" t="s">
        <v>2117</v>
      </c>
      <c r="M197" s="249"/>
      <c r="N197" s="229">
        <f>[2]pdc2018!N197</f>
        <v>0</v>
      </c>
      <c r="O197" s="230">
        <f>[2]pdc2018!O197</f>
        <v>0</v>
      </c>
      <c r="P197" s="230">
        <f>[2]pdc2018!P197</f>
        <v>0</v>
      </c>
      <c r="Q197" s="230">
        <f>[2]pdc2018!Q197</f>
        <v>0</v>
      </c>
      <c r="R197" s="230">
        <f>[2]pdc2018!R197</f>
        <v>0</v>
      </c>
      <c r="S197" s="231">
        <f>[2]pdc2018!S197</f>
        <v>0</v>
      </c>
      <c r="T197" s="229">
        <f t="shared" si="12"/>
        <v>0</v>
      </c>
      <c r="U197" s="232" t="str">
        <f t="shared" si="13"/>
        <v/>
      </c>
      <c r="V197" s="229">
        <f t="shared" si="14"/>
        <v>0</v>
      </c>
      <c r="W197" s="232" t="str">
        <f t="shared" si="15"/>
        <v/>
      </c>
      <c r="X197" s="229">
        <f t="shared" si="16"/>
        <v>0</v>
      </c>
      <c r="Y197" s="232" t="str">
        <f t="shared" si="17"/>
        <v/>
      </c>
    </row>
    <row r="198" spans="1:25" ht="50.25" customHeight="1">
      <c r="A198" s="262" t="s">
        <v>3979</v>
      </c>
      <c r="B198" s="267" t="s">
        <v>2723</v>
      </c>
      <c r="C198" s="268" t="s">
        <v>810</v>
      </c>
      <c r="D198" s="268" t="s">
        <v>2725</v>
      </c>
      <c r="E198" s="269" t="s">
        <v>3980</v>
      </c>
      <c r="F198" s="269" t="s">
        <v>3981</v>
      </c>
      <c r="G198" s="270" t="s">
        <v>378</v>
      </c>
      <c r="H198" s="270" t="s">
        <v>1752</v>
      </c>
      <c r="I198" s="271" t="s">
        <v>1753</v>
      </c>
      <c r="J198" s="272" t="s">
        <v>3190</v>
      </c>
      <c r="K198" s="367" t="s">
        <v>3192</v>
      </c>
      <c r="L198" s="368" t="s">
        <v>2117</v>
      </c>
      <c r="M198" s="249"/>
      <c r="N198" s="229">
        <f>[2]pdc2018!N198</f>
        <v>0</v>
      </c>
      <c r="O198" s="230">
        <f>[2]pdc2018!O198</f>
        <v>0</v>
      </c>
      <c r="P198" s="230">
        <f>[2]pdc2018!P198</f>
        <v>0</v>
      </c>
      <c r="Q198" s="230">
        <f>[2]pdc2018!Q198</f>
        <v>0</v>
      </c>
      <c r="R198" s="230">
        <f>[2]pdc2018!R198</f>
        <v>0</v>
      </c>
      <c r="S198" s="231">
        <f>[2]pdc2018!S198</f>
        <v>0</v>
      </c>
      <c r="T198" s="229">
        <f t="shared" si="12"/>
        <v>0</v>
      </c>
      <c r="U198" s="232" t="str">
        <f t="shared" si="13"/>
        <v/>
      </c>
      <c r="V198" s="229">
        <f t="shared" si="14"/>
        <v>0</v>
      </c>
      <c r="W198" s="232" t="str">
        <f t="shared" si="15"/>
        <v/>
      </c>
      <c r="X198" s="229">
        <f t="shared" si="16"/>
        <v>0</v>
      </c>
      <c r="Y198" s="232" t="str">
        <f t="shared" si="17"/>
        <v/>
      </c>
    </row>
    <row r="199" spans="1:25" ht="36" customHeight="1">
      <c r="A199" s="262" t="s">
        <v>3982</v>
      </c>
      <c r="B199" s="267" t="s">
        <v>2723</v>
      </c>
      <c r="C199" s="268" t="s">
        <v>810</v>
      </c>
      <c r="D199" s="268" t="s">
        <v>2130</v>
      </c>
      <c r="E199" s="269" t="s">
        <v>3983</v>
      </c>
      <c r="F199" s="269" t="s">
        <v>3984</v>
      </c>
      <c r="G199" s="270" t="s">
        <v>379</v>
      </c>
      <c r="H199" s="270" t="s">
        <v>2296</v>
      </c>
      <c r="I199" s="271" t="s">
        <v>3028</v>
      </c>
      <c r="J199" s="272" t="s">
        <v>3190</v>
      </c>
      <c r="K199" s="367" t="s">
        <v>3192</v>
      </c>
      <c r="L199" s="368" t="s">
        <v>2117</v>
      </c>
      <c r="M199" s="249"/>
      <c r="N199" s="229">
        <f>[2]pdc2018!N199</f>
        <v>0</v>
      </c>
      <c r="O199" s="230">
        <f>[2]pdc2018!O199</f>
        <v>0</v>
      </c>
      <c r="P199" s="230">
        <f>[2]pdc2018!P199</f>
        <v>350000</v>
      </c>
      <c r="Q199" s="230">
        <f>[2]pdc2018!Q199</f>
        <v>350000</v>
      </c>
      <c r="R199" s="230">
        <f>[2]pdc2018!R199</f>
        <v>350000</v>
      </c>
      <c r="S199" s="231">
        <f>[2]pdc2018!S199</f>
        <v>350000</v>
      </c>
      <c r="T199" s="229">
        <f t="shared" si="12"/>
        <v>0</v>
      </c>
      <c r="U199" s="232">
        <f t="shared" si="13"/>
        <v>0</v>
      </c>
      <c r="V199" s="229">
        <f t="shared" si="14"/>
        <v>0</v>
      </c>
      <c r="W199" s="232">
        <f t="shared" si="15"/>
        <v>0</v>
      </c>
      <c r="X199" s="229">
        <f t="shared" si="16"/>
        <v>0</v>
      </c>
      <c r="Y199" s="232">
        <f t="shared" si="17"/>
        <v>0</v>
      </c>
    </row>
    <row r="200" spans="1:25" ht="36" customHeight="1">
      <c r="A200" s="262" t="s">
        <v>3985</v>
      </c>
      <c r="B200" s="267" t="s">
        <v>2723</v>
      </c>
      <c r="C200" s="268" t="s">
        <v>810</v>
      </c>
      <c r="D200" s="268" t="s">
        <v>921</v>
      </c>
      <c r="E200" s="269" t="s">
        <v>3986</v>
      </c>
      <c r="F200" s="269" t="s">
        <v>3987</v>
      </c>
      <c r="G200" s="270" t="s">
        <v>380</v>
      </c>
      <c r="H200" s="270" t="s">
        <v>2299</v>
      </c>
      <c r="I200" s="271" t="s">
        <v>2300</v>
      </c>
      <c r="J200" s="272" t="s">
        <v>3190</v>
      </c>
      <c r="K200" s="367" t="s">
        <v>3192</v>
      </c>
      <c r="L200" s="368" t="s">
        <v>2117</v>
      </c>
      <c r="M200" s="249"/>
      <c r="N200" s="229">
        <f>[2]pdc2018!N200</f>
        <v>0</v>
      </c>
      <c r="O200" s="230">
        <f>[2]pdc2018!O200</f>
        <v>0</v>
      </c>
      <c r="P200" s="230">
        <f>[2]pdc2018!P200</f>
        <v>0</v>
      </c>
      <c r="Q200" s="230">
        <f>[2]pdc2018!Q200</f>
        <v>0</v>
      </c>
      <c r="R200" s="230">
        <f>[2]pdc2018!R200</f>
        <v>0</v>
      </c>
      <c r="S200" s="231">
        <f>[2]pdc2018!S200</f>
        <v>0</v>
      </c>
      <c r="T200" s="229">
        <f t="shared" si="12"/>
        <v>0</v>
      </c>
      <c r="U200" s="232" t="str">
        <f t="shared" si="13"/>
        <v/>
      </c>
      <c r="V200" s="229">
        <f t="shared" si="14"/>
        <v>0</v>
      </c>
      <c r="W200" s="232" t="str">
        <f t="shared" si="15"/>
        <v/>
      </c>
      <c r="X200" s="229">
        <f t="shared" si="16"/>
        <v>0</v>
      </c>
      <c r="Y200" s="232" t="str">
        <f t="shared" si="17"/>
        <v/>
      </c>
    </row>
    <row r="201" spans="1:25" ht="36" customHeight="1">
      <c r="A201" s="255" t="s">
        <v>2124</v>
      </c>
      <c r="B201" s="256" t="s">
        <v>2723</v>
      </c>
      <c r="C201" s="257" t="s">
        <v>2724</v>
      </c>
      <c r="D201" s="257" t="s">
        <v>2719</v>
      </c>
      <c r="E201" s="258" t="s">
        <v>3988</v>
      </c>
      <c r="F201" s="236" t="s">
        <v>3989</v>
      </c>
      <c r="G201" s="259"/>
      <c r="H201" s="259"/>
      <c r="I201" s="260"/>
      <c r="J201" s="261"/>
      <c r="K201" s="364"/>
      <c r="L201" s="365"/>
      <c r="M201" s="249"/>
      <c r="N201" s="229">
        <f>[2]pdc2018!N201</f>
        <v>0</v>
      </c>
      <c r="O201" s="230">
        <f>[2]pdc2018!O201</f>
        <v>0</v>
      </c>
      <c r="P201" s="230">
        <f>[2]pdc2018!P201</f>
        <v>0</v>
      </c>
      <c r="Q201" s="230">
        <f>[2]pdc2018!Q201</f>
        <v>0</v>
      </c>
      <c r="R201" s="230">
        <f>[2]pdc2018!R201</f>
        <v>0</v>
      </c>
      <c r="S201" s="231">
        <f>[2]pdc2018!S201</f>
        <v>0</v>
      </c>
      <c r="T201" s="229">
        <f t="shared" ref="T201:T264" si="18">IF(P201="","",Q201-P201)</f>
        <v>0</v>
      </c>
      <c r="U201" s="232" t="str">
        <f t="shared" ref="U201:U264" si="19">IF(P201=0,"",T201/P201)</f>
        <v/>
      </c>
      <c r="V201" s="229">
        <f t="shared" ref="V201:V264" si="20">IF(Q201="","",R201-Q201)</f>
        <v>0</v>
      </c>
      <c r="W201" s="232" t="str">
        <f t="shared" ref="W201:W264" si="21">IF(Q201=0,"",V201/Q201)</f>
        <v/>
      </c>
      <c r="X201" s="229">
        <f t="shared" ref="X201:X264" si="22">IF(R201="","",S201-R201)</f>
        <v>0</v>
      </c>
      <c r="Y201" s="232" t="str">
        <f t="shared" ref="Y201:Y264" si="23">IF(R201=0,"",X201/R201)</f>
        <v/>
      </c>
    </row>
    <row r="202" spans="1:25" ht="36" customHeight="1">
      <c r="A202" s="262" t="s">
        <v>2125</v>
      </c>
      <c r="B202" s="263" t="s">
        <v>2723</v>
      </c>
      <c r="C202" s="264" t="s">
        <v>2724</v>
      </c>
      <c r="D202" s="264" t="s">
        <v>2717</v>
      </c>
      <c r="E202" s="265" t="s">
        <v>3990</v>
      </c>
      <c r="F202" s="245" t="s">
        <v>3991</v>
      </c>
      <c r="G202" s="259" t="s">
        <v>377</v>
      </c>
      <c r="H202" s="259" t="s">
        <v>2308</v>
      </c>
      <c r="I202" s="260" t="s">
        <v>2309</v>
      </c>
      <c r="J202" s="248" t="s">
        <v>3190</v>
      </c>
      <c r="K202" s="358" t="s">
        <v>3192</v>
      </c>
      <c r="L202" s="366" t="s">
        <v>2117</v>
      </c>
      <c r="M202" s="249"/>
      <c r="N202" s="229">
        <f>[2]pdc2018!N202</f>
        <v>80637.77</v>
      </c>
      <c r="O202" s="230">
        <f>[2]pdc2018!O202</f>
        <v>57000</v>
      </c>
      <c r="P202" s="230">
        <f>[2]pdc2018!P202</f>
        <v>78800</v>
      </c>
      <c r="Q202" s="230">
        <f>[2]pdc2018!Q202</f>
        <v>78800</v>
      </c>
      <c r="R202" s="230">
        <f>[2]pdc2018!R202</f>
        <v>78800</v>
      </c>
      <c r="S202" s="231">
        <f>[2]pdc2018!S202</f>
        <v>78800</v>
      </c>
      <c r="T202" s="229">
        <f t="shared" si="18"/>
        <v>0</v>
      </c>
      <c r="U202" s="232">
        <f t="shared" si="19"/>
        <v>0</v>
      </c>
      <c r="V202" s="229">
        <f t="shared" si="20"/>
        <v>0</v>
      </c>
      <c r="W202" s="232">
        <f t="shared" si="21"/>
        <v>0</v>
      </c>
      <c r="X202" s="229">
        <f t="shared" si="22"/>
        <v>0</v>
      </c>
      <c r="Y202" s="232">
        <f t="shared" si="23"/>
        <v>0</v>
      </c>
    </row>
    <row r="203" spans="1:25" ht="36" customHeight="1">
      <c r="A203" s="262" t="s">
        <v>2310</v>
      </c>
      <c r="B203" s="263" t="s">
        <v>2723</v>
      </c>
      <c r="C203" s="264" t="s">
        <v>2724</v>
      </c>
      <c r="D203" s="264" t="s">
        <v>1624</v>
      </c>
      <c r="E203" s="265" t="s">
        <v>3992</v>
      </c>
      <c r="F203" s="245" t="s">
        <v>3993</v>
      </c>
      <c r="G203" s="259" t="s">
        <v>379</v>
      </c>
      <c r="H203" s="259" t="s">
        <v>2296</v>
      </c>
      <c r="I203" s="260" t="s">
        <v>3028</v>
      </c>
      <c r="J203" s="248" t="s">
        <v>3190</v>
      </c>
      <c r="K203" s="358" t="s">
        <v>3192</v>
      </c>
      <c r="L203" s="366" t="s">
        <v>2117</v>
      </c>
      <c r="M203" s="249"/>
      <c r="N203" s="229">
        <f>[2]pdc2018!N203</f>
        <v>42865.95</v>
      </c>
      <c r="O203" s="230">
        <f>[2]pdc2018!O203</f>
        <v>42000</v>
      </c>
      <c r="P203" s="230">
        <f>[2]pdc2018!P203</f>
        <v>22300</v>
      </c>
      <c r="Q203" s="230">
        <f>[2]pdc2018!Q203</f>
        <v>22300</v>
      </c>
      <c r="R203" s="230">
        <f>[2]pdc2018!R203</f>
        <v>22300</v>
      </c>
      <c r="S203" s="231">
        <f>[2]pdc2018!S203</f>
        <v>22300</v>
      </c>
      <c r="T203" s="229">
        <f t="shared" si="18"/>
        <v>0</v>
      </c>
      <c r="U203" s="232">
        <f t="shared" si="19"/>
        <v>0</v>
      </c>
      <c r="V203" s="229">
        <f t="shared" si="20"/>
        <v>0</v>
      </c>
      <c r="W203" s="232">
        <f t="shared" si="21"/>
        <v>0</v>
      </c>
      <c r="X203" s="229">
        <f t="shared" si="22"/>
        <v>0</v>
      </c>
      <c r="Y203" s="232">
        <f t="shared" si="23"/>
        <v>0</v>
      </c>
    </row>
    <row r="204" spans="1:25" ht="36" customHeight="1">
      <c r="A204" s="262" t="s">
        <v>2127</v>
      </c>
      <c r="B204" s="263" t="s">
        <v>2723</v>
      </c>
      <c r="C204" s="264" t="s">
        <v>2724</v>
      </c>
      <c r="D204" s="264" t="s">
        <v>2725</v>
      </c>
      <c r="E204" s="265" t="s">
        <v>3994</v>
      </c>
      <c r="F204" s="245" t="s">
        <v>3995</v>
      </c>
      <c r="G204" s="259" t="s">
        <v>377</v>
      </c>
      <c r="H204" s="259" t="s">
        <v>2308</v>
      </c>
      <c r="I204" s="260" t="s">
        <v>2309</v>
      </c>
      <c r="J204" s="248" t="s">
        <v>3190</v>
      </c>
      <c r="K204" s="358" t="s">
        <v>3192</v>
      </c>
      <c r="L204" s="366" t="s">
        <v>2117</v>
      </c>
      <c r="M204" s="249"/>
      <c r="N204" s="229">
        <f>[2]pdc2018!N204</f>
        <v>21988895.32</v>
      </c>
      <c r="O204" s="230">
        <f>[2]pdc2018!O204</f>
        <v>21240000</v>
      </c>
      <c r="P204" s="230">
        <f>[2]pdc2018!P204</f>
        <v>25260000</v>
      </c>
      <c r="Q204" s="230">
        <f>[2]pdc2018!Q204</f>
        <v>25360000</v>
      </c>
      <c r="R204" s="230">
        <f>[2]pdc2018!R204</f>
        <v>25360000</v>
      </c>
      <c r="S204" s="231">
        <f>[2]pdc2018!S204</f>
        <v>25360000</v>
      </c>
      <c r="T204" s="229">
        <f t="shared" si="18"/>
        <v>100000</v>
      </c>
      <c r="U204" s="232">
        <f t="shared" si="19"/>
        <v>3.95882818685669E-3</v>
      </c>
      <c r="V204" s="229">
        <f t="shared" si="20"/>
        <v>0</v>
      </c>
      <c r="W204" s="232">
        <f t="shared" si="21"/>
        <v>0</v>
      </c>
      <c r="X204" s="229">
        <f t="shared" si="22"/>
        <v>0</v>
      </c>
      <c r="Y204" s="232">
        <f t="shared" si="23"/>
        <v>0</v>
      </c>
    </row>
    <row r="205" spans="1:25" ht="36" customHeight="1">
      <c r="A205" s="262" t="s">
        <v>1750</v>
      </c>
      <c r="B205" s="263" t="s">
        <v>2723</v>
      </c>
      <c r="C205" s="264" t="s">
        <v>2724</v>
      </c>
      <c r="D205" s="264" t="s">
        <v>918</v>
      </c>
      <c r="E205" s="265" t="s">
        <v>3996</v>
      </c>
      <c r="F205" s="245" t="s">
        <v>3997</v>
      </c>
      <c r="G205" s="259" t="s">
        <v>379</v>
      </c>
      <c r="H205" s="259" t="s">
        <v>2296</v>
      </c>
      <c r="I205" s="260" t="s">
        <v>3028</v>
      </c>
      <c r="J205" s="248" t="s">
        <v>3190</v>
      </c>
      <c r="K205" s="358" t="s">
        <v>3192</v>
      </c>
      <c r="L205" s="366" t="s">
        <v>2117</v>
      </c>
      <c r="M205" s="249"/>
      <c r="N205" s="229">
        <f>[2]pdc2018!N205</f>
        <v>5893704.9199999999</v>
      </c>
      <c r="O205" s="230">
        <f>[2]pdc2018!O205</f>
        <v>6238000</v>
      </c>
      <c r="P205" s="230">
        <f>[2]pdc2018!P205</f>
        <v>6650000</v>
      </c>
      <c r="Q205" s="230">
        <f>[2]pdc2018!Q205</f>
        <v>6800000</v>
      </c>
      <c r="R205" s="230">
        <f>[2]pdc2018!R205</f>
        <v>6800000</v>
      </c>
      <c r="S205" s="231">
        <f>[2]pdc2018!S205</f>
        <v>6800000</v>
      </c>
      <c r="T205" s="229">
        <f t="shared" si="18"/>
        <v>150000</v>
      </c>
      <c r="U205" s="232">
        <f t="shared" si="19"/>
        <v>2.2556390977443608E-2</v>
      </c>
      <c r="V205" s="229">
        <f t="shared" si="20"/>
        <v>0</v>
      </c>
      <c r="W205" s="232">
        <f t="shared" si="21"/>
        <v>0</v>
      </c>
      <c r="X205" s="229">
        <f t="shared" si="22"/>
        <v>0</v>
      </c>
      <c r="Y205" s="232">
        <f t="shared" si="23"/>
        <v>0</v>
      </c>
    </row>
    <row r="206" spans="1:25" ht="36" customHeight="1">
      <c r="A206" s="262" t="s">
        <v>1751</v>
      </c>
      <c r="B206" s="263" t="s">
        <v>2723</v>
      </c>
      <c r="C206" s="264" t="s">
        <v>2724</v>
      </c>
      <c r="D206" s="264" t="s">
        <v>2130</v>
      </c>
      <c r="E206" s="265" t="s">
        <v>3998</v>
      </c>
      <c r="F206" s="245" t="s">
        <v>3999</v>
      </c>
      <c r="G206" s="246" t="s">
        <v>378</v>
      </c>
      <c r="H206" s="246" t="s">
        <v>1752</v>
      </c>
      <c r="I206" s="247" t="s">
        <v>1753</v>
      </c>
      <c r="J206" s="248" t="s">
        <v>3190</v>
      </c>
      <c r="K206" s="358" t="s">
        <v>3192</v>
      </c>
      <c r="L206" s="366" t="s">
        <v>2117</v>
      </c>
      <c r="M206" s="249"/>
      <c r="N206" s="229">
        <f>[2]pdc2018!N206</f>
        <v>765936.64000000001</v>
      </c>
      <c r="O206" s="230">
        <f>[2]pdc2018!O206</f>
        <v>773400</v>
      </c>
      <c r="P206" s="230">
        <f>[2]pdc2018!P206</f>
        <v>773400</v>
      </c>
      <c r="Q206" s="230">
        <f>[2]pdc2018!Q206</f>
        <v>781100</v>
      </c>
      <c r="R206" s="230">
        <f>[2]pdc2018!R206</f>
        <v>788900</v>
      </c>
      <c r="S206" s="231">
        <f>[2]pdc2018!S206</f>
        <v>790000</v>
      </c>
      <c r="T206" s="229">
        <f t="shared" si="18"/>
        <v>7700</v>
      </c>
      <c r="U206" s="232">
        <f t="shared" si="19"/>
        <v>9.9560382725627106E-3</v>
      </c>
      <c r="V206" s="229">
        <f t="shared" si="20"/>
        <v>7800</v>
      </c>
      <c r="W206" s="232">
        <f t="shared" si="21"/>
        <v>9.9859172961208557E-3</v>
      </c>
      <c r="X206" s="229">
        <f t="shared" si="22"/>
        <v>1100</v>
      </c>
      <c r="Y206" s="232">
        <f t="shared" si="23"/>
        <v>1.394346558499176E-3</v>
      </c>
    </row>
    <row r="207" spans="1:25" ht="36" customHeight="1">
      <c r="A207" s="262" t="s">
        <v>1754</v>
      </c>
      <c r="B207" s="263" t="s">
        <v>2723</v>
      </c>
      <c r="C207" s="264" t="s">
        <v>2724</v>
      </c>
      <c r="D207" s="264" t="s">
        <v>1051</v>
      </c>
      <c r="E207" s="265" t="s">
        <v>4000</v>
      </c>
      <c r="F207" s="245" t="s">
        <v>4001</v>
      </c>
      <c r="G207" s="259" t="s">
        <v>380</v>
      </c>
      <c r="H207" s="259" t="s">
        <v>2299</v>
      </c>
      <c r="I207" s="260" t="s">
        <v>2300</v>
      </c>
      <c r="J207" s="248" t="s">
        <v>3190</v>
      </c>
      <c r="K207" s="358" t="s">
        <v>3192</v>
      </c>
      <c r="L207" s="366" t="s">
        <v>2117</v>
      </c>
      <c r="M207" s="249"/>
      <c r="N207" s="229">
        <f>[2]pdc2018!N207</f>
        <v>410962.9</v>
      </c>
      <c r="O207" s="230">
        <f>[2]pdc2018!O207</f>
        <v>409300</v>
      </c>
      <c r="P207" s="230">
        <f>[2]pdc2018!P207</f>
        <v>409300</v>
      </c>
      <c r="Q207" s="230">
        <f>[2]pdc2018!Q207</f>
        <v>413300</v>
      </c>
      <c r="R207" s="230">
        <f>[2]pdc2018!R207</f>
        <v>417500</v>
      </c>
      <c r="S207" s="231">
        <f>[2]pdc2018!S207</f>
        <v>420000</v>
      </c>
      <c r="T207" s="229">
        <f t="shared" si="18"/>
        <v>4000</v>
      </c>
      <c r="U207" s="232">
        <f t="shared" si="19"/>
        <v>9.7727827999022718E-3</v>
      </c>
      <c r="V207" s="229">
        <f t="shared" si="20"/>
        <v>4200</v>
      </c>
      <c r="W207" s="232">
        <f t="shared" si="21"/>
        <v>1.0162109847568353E-2</v>
      </c>
      <c r="X207" s="229">
        <f t="shared" si="22"/>
        <v>2500</v>
      </c>
      <c r="Y207" s="232">
        <f t="shared" si="23"/>
        <v>5.9880239520958087E-3</v>
      </c>
    </row>
    <row r="208" spans="1:25" ht="36" customHeight="1">
      <c r="A208" s="262" t="s">
        <v>4002</v>
      </c>
      <c r="B208" s="263" t="s">
        <v>2723</v>
      </c>
      <c r="C208" s="264" t="s">
        <v>2724</v>
      </c>
      <c r="D208" s="264" t="s">
        <v>921</v>
      </c>
      <c r="E208" s="265" t="s">
        <v>4003</v>
      </c>
      <c r="F208" s="245" t="s">
        <v>4004</v>
      </c>
      <c r="G208" s="259" t="s">
        <v>377</v>
      </c>
      <c r="H208" s="259" t="s">
        <v>2308</v>
      </c>
      <c r="I208" s="260" t="s">
        <v>2309</v>
      </c>
      <c r="J208" s="248" t="s">
        <v>3190</v>
      </c>
      <c r="K208" s="358" t="s">
        <v>3192</v>
      </c>
      <c r="L208" s="366" t="s">
        <v>2126</v>
      </c>
      <c r="M208" s="249"/>
      <c r="N208" s="229">
        <f>[2]pdc2018!N208</f>
        <v>0</v>
      </c>
      <c r="O208" s="230">
        <f>[2]pdc2018!O208</f>
        <v>0</v>
      </c>
      <c r="P208" s="230">
        <f>[2]pdc2018!P208</f>
        <v>550000</v>
      </c>
      <c r="Q208" s="230">
        <f>[2]pdc2018!Q208</f>
        <v>846800</v>
      </c>
      <c r="R208" s="230">
        <f>[2]pdc2018!R208</f>
        <v>950000</v>
      </c>
      <c r="S208" s="231">
        <f>[2]pdc2018!S208</f>
        <v>950000</v>
      </c>
      <c r="T208" s="229">
        <f t="shared" si="18"/>
        <v>296800</v>
      </c>
      <c r="U208" s="232">
        <f t="shared" si="19"/>
        <v>0.53963636363636369</v>
      </c>
      <c r="V208" s="229">
        <f t="shared" si="20"/>
        <v>103200</v>
      </c>
      <c r="W208" s="232">
        <f t="shared" si="21"/>
        <v>0.1218705715635333</v>
      </c>
      <c r="X208" s="229">
        <f t="shared" si="22"/>
        <v>0</v>
      </c>
      <c r="Y208" s="232">
        <f t="shared" si="23"/>
        <v>0</v>
      </c>
    </row>
    <row r="209" spans="1:25" ht="36" customHeight="1">
      <c r="A209" s="262" t="s">
        <v>4005</v>
      </c>
      <c r="B209" s="263" t="s">
        <v>2723</v>
      </c>
      <c r="C209" s="264" t="s">
        <v>2724</v>
      </c>
      <c r="D209" s="264" t="s">
        <v>1054</v>
      </c>
      <c r="E209" s="265" t="s">
        <v>4006</v>
      </c>
      <c r="F209" s="245" t="s">
        <v>4007</v>
      </c>
      <c r="G209" s="259" t="s">
        <v>379</v>
      </c>
      <c r="H209" s="259" t="s">
        <v>2296</v>
      </c>
      <c r="I209" s="260" t="s">
        <v>3028</v>
      </c>
      <c r="J209" s="248" t="s">
        <v>3190</v>
      </c>
      <c r="K209" s="358" t="s">
        <v>3192</v>
      </c>
      <c r="L209" s="366" t="s">
        <v>2126</v>
      </c>
      <c r="M209" s="249"/>
      <c r="N209" s="229">
        <f>[2]pdc2018!N209</f>
        <v>0</v>
      </c>
      <c r="O209" s="230">
        <f>[2]pdc2018!O209</f>
        <v>0</v>
      </c>
      <c r="P209" s="230">
        <f>[2]pdc2018!P209</f>
        <v>250000</v>
      </c>
      <c r="Q209" s="230">
        <f>[2]pdc2018!Q209</f>
        <v>481200</v>
      </c>
      <c r="R209" s="230">
        <f>[2]pdc2018!R209</f>
        <v>550000</v>
      </c>
      <c r="S209" s="231">
        <f>[2]pdc2018!S209</f>
        <v>550000</v>
      </c>
      <c r="T209" s="229">
        <f t="shared" si="18"/>
        <v>231200</v>
      </c>
      <c r="U209" s="232">
        <f t="shared" si="19"/>
        <v>0.92479999999999996</v>
      </c>
      <c r="V209" s="229">
        <f t="shared" si="20"/>
        <v>68800</v>
      </c>
      <c r="W209" s="232">
        <f t="shared" si="21"/>
        <v>0.14297589359933499</v>
      </c>
      <c r="X209" s="229">
        <f t="shared" si="22"/>
        <v>0</v>
      </c>
      <c r="Y209" s="232">
        <f t="shared" si="23"/>
        <v>0</v>
      </c>
    </row>
    <row r="210" spans="1:25" ht="56.25" customHeight="1">
      <c r="A210" s="262" t="s">
        <v>4008</v>
      </c>
      <c r="B210" s="267" t="s">
        <v>2723</v>
      </c>
      <c r="C210" s="268" t="s">
        <v>2724</v>
      </c>
      <c r="D210" s="268" t="s">
        <v>922</v>
      </c>
      <c r="E210" s="269" t="s">
        <v>4009</v>
      </c>
      <c r="F210" s="269" t="s">
        <v>4010</v>
      </c>
      <c r="G210" s="270" t="s">
        <v>379</v>
      </c>
      <c r="H210" s="270" t="s">
        <v>2296</v>
      </c>
      <c r="I210" s="271" t="s">
        <v>3028</v>
      </c>
      <c r="J210" s="272" t="s">
        <v>3190</v>
      </c>
      <c r="K210" s="358" t="s">
        <v>3192</v>
      </c>
      <c r="L210" s="366" t="s">
        <v>2126</v>
      </c>
      <c r="M210" s="249"/>
      <c r="N210" s="229">
        <f>[2]pdc2018!N210</f>
        <v>0</v>
      </c>
      <c r="O210" s="230">
        <f>[2]pdc2018!O210</f>
        <v>0</v>
      </c>
      <c r="P210" s="230">
        <f>[2]pdc2018!P210</f>
        <v>0</v>
      </c>
      <c r="Q210" s="230">
        <f>[2]pdc2018!Q210</f>
        <v>0</v>
      </c>
      <c r="R210" s="230">
        <f>[2]pdc2018!R210</f>
        <v>0</v>
      </c>
      <c r="S210" s="231">
        <f>[2]pdc2018!S210</f>
        <v>0</v>
      </c>
      <c r="T210" s="229">
        <f t="shared" si="18"/>
        <v>0</v>
      </c>
      <c r="U210" s="232" t="str">
        <f t="shared" si="19"/>
        <v/>
      </c>
      <c r="V210" s="229">
        <f t="shared" si="20"/>
        <v>0</v>
      </c>
      <c r="W210" s="232" t="str">
        <f t="shared" si="21"/>
        <v/>
      </c>
      <c r="X210" s="229">
        <f t="shared" si="22"/>
        <v>0</v>
      </c>
      <c r="Y210" s="232" t="str">
        <f t="shared" si="23"/>
        <v/>
      </c>
    </row>
    <row r="211" spans="1:25" ht="36" customHeight="1">
      <c r="A211" s="255" t="s">
        <v>4011</v>
      </c>
      <c r="B211" s="273" t="s">
        <v>2723</v>
      </c>
      <c r="C211" s="274" t="s">
        <v>2824</v>
      </c>
      <c r="D211" s="274" t="s">
        <v>2719</v>
      </c>
      <c r="E211" s="275" t="s">
        <v>4012</v>
      </c>
      <c r="F211" s="275" t="s">
        <v>4013</v>
      </c>
      <c r="G211" s="270"/>
      <c r="H211" s="270"/>
      <c r="I211" s="271"/>
      <c r="J211" s="272"/>
      <c r="K211" s="367"/>
      <c r="L211" s="369"/>
      <c r="M211" s="249"/>
      <c r="N211" s="229">
        <f>[2]pdc2018!N211</f>
        <v>0</v>
      </c>
      <c r="O211" s="230">
        <f>[2]pdc2018!O211</f>
        <v>0</v>
      </c>
      <c r="P211" s="230">
        <f>[2]pdc2018!P211</f>
        <v>0</v>
      </c>
      <c r="Q211" s="230">
        <f>[2]pdc2018!Q211</f>
        <v>0</v>
      </c>
      <c r="R211" s="230">
        <f>[2]pdc2018!R211</f>
        <v>0</v>
      </c>
      <c r="S211" s="231">
        <f>[2]pdc2018!S211</f>
        <v>0</v>
      </c>
      <c r="T211" s="229">
        <f t="shared" si="18"/>
        <v>0</v>
      </c>
      <c r="U211" s="232" t="str">
        <f t="shared" si="19"/>
        <v/>
      </c>
      <c r="V211" s="229">
        <f t="shared" si="20"/>
        <v>0</v>
      </c>
      <c r="W211" s="232" t="str">
        <f t="shared" si="21"/>
        <v/>
      </c>
      <c r="X211" s="229">
        <f t="shared" si="22"/>
        <v>0</v>
      </c>
      <c r="Y211" s="232" t="str">
        <f t="shared" si="23"/>
        <v/>
      </c>
    </row>
    <row r="212" spans="1:25" ht="36" customHeight="1">
      <c r="A212" s="262" t="s">
        <v>4014</v>
      </c>
      <c r="B212" s="267" t="s">
        <v>2723</v>
      </c>
      <c r="C212" s="268" t="s">
        <v>2824</v>
      </c>
      <c r="D212" s="268" t="s">
        <v>2717</v>
      </c>
      <c r="E212" s="269" t="s">
        <v>4015</v>
      </c>
      <c r="F212" s="269" t="s">
        <v>4016</v>
      </c>
      <c r="G212" s="270" t="s">
        <v>377</v>
      </c>
      <c r="H212" s="270" t="s">
        <v>2308</v>
      </c>
      <c r="I212" s="271" t="s">
        <v>2309</v>
      </c>
      <c r="J212" s="272" t="s">
        <v>3190</v>
      </c>
      <c r="K212" s="367" t="s">
        <v>3192</v>
      </c>
      <c r="L212" s="368" t="s">
        <v>2117</v>
      </c>
      <c r="M212" s="249"/>
      <c r="N212" s="229">
        <f>[2]pdc2018!N212</f>
        <v>0</v>
      </c>
      <c r="O212" s="230">
        <f>[2]pdc2018!O212</f>
        <v>0</v>
      </c>
      <c r="P212" s="230">
        <f>[2]pdc2018!P212</f>
        <v>0</v>
      </c>
      <c r="Q212" s="230">
        <f>[2]pdc2018!Q212</f>
        <v>0</v>
      </c>
      <c r="R212" s="230">
        <f>[2]pdc2018!R212</f>
        <v>0</v>
      </c>
      <c r="S212" s="231">
        <f>[2]pdc2018!S212</f>
        <v>0</v>
      </c>
      <c r="T212" s="229">
        <f t="shared" si="18"/>
        <v>0</v>
      </c>
      <c r="U212" s="232" t="str">
        <f t="shared" si="19"/>
        <v/>
      </c>
      <c r="V212" s="229">
        <f t="shared" si="20"/>
        <v>0</v>
      </c>
      <c r="W212" s="232" t="str">
        <f t="shared" si="21"/>
        <v/>
      </c>
      <c r="X212" s="229">
        <f t="shared" si="22"/>
        <v>0</v>
      </c>
      <c r="Y212" s="232" t="str">
        <f t="shared" si="23"/>
        <v/>
      </c>
    </row>
    <row r="213" spans="1:25" ht="36" customHeight="1">
      <c r="A213" s="262" t="s">
        <v>4017</v>
      </c>
      <c r="B213" s="267" t="s">
        <v>2723</v>
      </c>
      <c r="C213" s="268" t="s">
        <v>2824</v>
      </c>
      <c r="D213" s="268" t="s">
        <v>2725</v>
      </c>
      <c r="E213" s="269" t="s">
        <v>4018</v>
      </c>
      <c r="F213" s="269" t="s">
        <v>4019</v>
      </c>
      <c r="G213" s="270" t="s">
        <v>378</v>
      </c>
      <c r="H213" s="270" t="s">
        <v>1752</v>
      </c>
      <c r="I213" s="271" t="s">
        <v>1753</v>
      </c>
      <c r="J213" s="272" t="s">
        <v>3190</v>
      </c>
      <c r="K213" s="367" t="s">
        <v>3192</v>
      </c>
      <c r="L213" s="368" t="s">
        <v>2117</v>
      </c>
      <c r="M213" s="249"/>
      <c r="N213" s="229">
        <f>[2]pdc2018!N213</f>
        <v>0</v>
      </c>
      <c r="O213" s="230">
        <f>[2]pdc2018!O213</f>
        <v>0</v>
      </c>
      <c r="P213" s="230">
        <f>[2]pdc2018!P213</f>
        <v>0</v>
      </c>
      <c r="Q213" s="230">
        <f>[2]pdc2018!Q213</f>
        <v>0</v>
      </c>
      <c r="R213" s="230">
        <f>[2]pdc2018!R213</f>
        <v>0</v>
      </c>
      <c r="S213" s="231">
        <f>[2]pdc2018!S213</f>
        <v>0</v>
      </c>
      <c r="T213" s="229">
        <f t="shared" si="18"/>
        <v>0</v>
      </c>
      <c r="U213" s="232" t="str">
        <f t="shared" si="19"/>
        <v/>
      </c>
      <c r="V213" s="229">
        <f t="shared" si="20"/>
        <v>0</v>
      </c>
      <c r="W213" s="232" t="str">
        <f t="shared" si="21"/>
        <v/>
      </c>
      <c r="X213" s="229">
        <f t="shared" si="22"/>
        <v>0</v>
      </c>
      <c r="Y213" s="232" t="str">
        <f t="shared" si="23"/>
        <v/>
      </c>
    </row>
    <row r="214" spans="1:25" ht="36" customHeight="1">
      <c r="A214" s="262" t="s">
        <v>4020</v>
      </c>
      <c r="B214" s="267" t="s">
        <v>2723</v>
      </c>
      <c r="C214" s="268" t="s">
        <v>2824</v>
      </c>
      <c r="D214" s="268" t="s">
        <v>2130</v>
      </c>
      <c r="E214" s="269" t="s">
        <v>4021</v>
      </c>
      <c r="F214" s="269" t="s">
        <v>4022</v>
      </c>
      <c r="G214" s="270" t="s">
        <v>379</v>
      </c>
      <c r="H214" s="270" t="s">
        <v>2296</v>
      </c>
      <c r="I214" s="271" t="s">
        <v>3028</v>
      </c>
      <c r="J214" s="272" t="s">
        <v>3190</v>
      </c>
      <c r="K214" s="367" t="s">
        <v>3192</v>
      </c>
      <c r="L214" s="368" t="s">
        <v>2117</v>
      </c>
      <c r="M214" s="249"/>
      <c r="N214" s="229">
        <f>[2]pdc2018!N214</f>
        <v>0</v>
      </c>
      <c r="O214" s="230">
        <f>[2]pdc2018!O214</f>
        <v>0</v>
      </c>
      <c r="P214" s="230">
        <f>[2]pdc2018!P214</f>
        <v>0</v>
      </c>
      <c r="Q214" s="230">
        <f>[2]pdc2018!Q214</f>
        <v>0</v>
      </c>
      <c r="R214" s="230">
        <f>[2]pdc2018!R214</f>
        <v>0</v>
      </c>
      <c r="S214" s="231">
        <f>[2]pdc2018!S214</f>
        <v>0</v>
      </c>
      <c r="T214" s="229">
        <f t="shared" si="18"/>
        <v>0</v>
      </c>
      <c r="U214" s="232" t="str">
        <f t="shared" si="19"/>
        <v/>
      </c>
      <c r="V214" s="229">
        <f t="shared" si="20"/>
        <v>0</v>
      </c>
      <c r="W214" s="232" t="str">
        <f t="shared" si="21"/>
        <v/>
      </c>
      <c r="X214" s="229">
        <f t="shared" si="22"/>
        <v>0</v>
      </c>
      <c r="Y214" s="232" t="str">
        <f t="shared" si="23"/>
        <v/>
      </c>
    </row>
    <row r="215" spans="1:25" ht="36" customHeight="1">
      <c r="A215" s="262" t="s">
        <v>4023</v>
      </c>
      <c r="B215" s="267" t="s">
        <v>2723</v>
      </c>
      <c r="C215" s="268" t="s">
        <v>2824</v>
      </c>
      <c r="D215" s="268" t="s">
        <v>921</v>
      </c>
      <c r="E215" s="269" t="s">
        <v>4024</v>
      </c>
      <c r="F215" s="269" t="s">
        <v>4025</v>
      </c>
      <c r="G215" s="270" t="s">
        <v>380</v>
      </c>
      <c r="H215" s="270" t="s">
        <v>2299</v>
      </c>
      <c r="I215" s="271" t="s">
        <v>2300</v>
      </c>
      <c r="J215" s="272" t="s">
        <v>3190</v>
      </c>
      <c r="K215" s="367" t="s">
        <v>3192</v>
      </c>
      <c r="L215" s="368" t="s">
        <v>2117</v>
      </c>
      <c r="M215" s="249"/>
      <c r="N215" s="229">
        <f>[2]pdc2018!N215</f>
        <v>0</v>
      </c>
      <c r="O215" s="230">
        <f>[2]pdc2018!O215</f>
        <v>0</v>
      </c>
      <c r="P215" s="230">
        <f>[2]pdc2018!P215</f>
        <v>0</v>
      </c>
      <c r="Q215" s="230">
        <f>[2]pdc2018!Q215</f>
        <v>0</v>
      </c>
      <c r="R215" s="230">
        <f>[2]pdc2018!R215</f>
        <v>0</v>
      </c>
      <c r="S215" s="231">
        <f>[2]pdc2018!S215</f>
        <v>0</v>
      </c>
      <c r="T215" s="229">
        <f t="shared" si="18"/>
        <v>0</v>
      </c>
      <c r="U215" s="232" t="str">
        <f t="shared" si="19"/>
        <v/>
      </c>
      <c r="V215" s="229">
        <f t="shared" si="20"/>
        <v>0</v>
      </c>
      <c r="W215" s="232" t="str">
        <f t="shared" si="21"/>
        <v/>
      </c>
      <c r="X215" s="229">
        <f t="shared" si="22"/>
        <v>0</v>
      </c>
      <c r="Y215" s="232" t="str">
        <f t="shared" si="23"/>
        <v/>
      </c>
    </row>
    <row r="216" spans="1:25" ht="36" customHeight="1">
      <c r="A216" s="262" t="s">
        <v>4026</v>
      </c>
      <c r="B216" s="267" t="s">
        <v>2723</v>
      </c>
      <c r="C216" s="268" t="s">
        <v>2824</v>
      </c>
      <c r="D216" s="268" t="s">
        <v>922</v>
      </c>
      <c r="E216" s="269" t="s">
        <v>4027</v>
      </c>
      <c r="F216" s="269" t="s">
        <v>4028</v>
      </c>
      <c r="G216" s="270" t="s">
        <v>377</v>
      </c>
      <c r="H216" s="270" t="s">
        <v>2308</v>
      </c>
      <c r="I216" s="271" t="s">
        <v>2309</v>
      </c>
      <c r="J216" s="272" t="s">
        <v>3190</v>
      </c>
      <c r="K216" s="367" t="s">
        <v>3192</v>
      </c>
      <c r="L216" s="368" t="s">
        <v>2117</v>
      </c>
      <c r="M216" s="249"/>
      <c r="N216" s="229">
        <f>[2]pdc2018!N216</f>
        <v>0</v>
      </c>
      <c r="O216" s="230">
        <f>[2]pdc2018!O216</f>
        <v>0</v>
      </c>
      <c r="P216" s="230">
        <f>[2]pdc2018!P216</f>
        <v>0</v>
      </c>
      <c r="Q216" s="230">
        <f>[2]pdc2018!Q216</f>
        <v>0</v>
      </c>
      <c r="R216" s="230">
        <f>[2]pdc2018!R216</f>
        <v>0</v>
      </c>
      <c r="S216" s="231">
        <f>[2]pdc2018!S216</f>
        <v>0</v>
      </c>
      <c r="T216" s="229">
        <f t="shared" si="18"/>
        <v>0</v>
      </c>
      <c r="U216" s="232" t="str">
        <f t="shared" si="19"/>
        <v/>
      </c>
      <c r="V216" s="229">
        <f t="shared" si="20"/>
        <v>0</v>
      </c>
      <c r="W216" s="232" t="str">
        <f t="shared" si="21"/>
        <v/>
      </c>
      <c r="X216" s="229">
        <f t="shared" si="22"/>
        <v>0</v>
      </c>
      <c r="Y216" s="232" t="str">
        <f t="shared" si="23"/>
        <v/>
      </c>
    </row>
    <row r="217" spans="1:25" ht="46.5" customHeight="1">
      <c r="A217" s="262" t="s">
        <v>4029</v>
      </c>
      <c r="B217" s="267" t="s">
        <v>2723</v>
      </c>
      <c r="C217" s="268" t="s">
        <v>2824</v>
      </c>
      <c r="D217" s="268" t="s">
        <v>1776</v>
      </c>
      <c r="E217" s="269" t="s">
        <v>4030</v>
      </c>
      <c r="F217" s="269" t="s">
        <v>4031</v>
      </c>
      <c r="G217" s="270" t="s">
        <v>378</v>
      </c>
      <c r="H217" s="270" t="s">
        <v>1752</v>
      </c>
      <c r="I217" s="271" t="s">
        <v>1753</v>
      </c>
      <c r="J217" s="272" t="s">
        <v>3190</v>
      </c>
      <c r="K217" s="367" t="s">
        <v>3192</v>
      </c>
      <c r="L217" s="368" t="s">
        <v>2117</v>
      </c>
      <c r="M217" s="249"/>
      <c r="N217" s="229">
        <f>[2]pdc2018!N217</f>
        <v>0</v>
      </c>
      <c r="O217" s="230">
        <f>[2]pdc2018!O217</f>
        <v>0</v>
      </c>
      <c r="P217" s="230">
        <f>[2]pdc2018!P217</f>
        <v>0</v>
      </c>
      <c r="Q217" s="230">
        <f>[2]pdc2018!Q217</f>
        <v>0</v>
      </c>
      <c r="R217" s="230">
        <f>[2]pdc2018!R217</f>
        <v>0</v>
      </c>
      <c r="S217" s="231">
        <f>[2]pdc2018!S217</f>
        <v>0</v>
      </c>
      <c r="T217" s="229">
        <f t="shared" si="18"/>
        <v>0</v>
      </c>
      <c r="U217" s="232" t="str">
        <f t="shared" si="19"/>
        <v/>
      </c>
      <c r="V217" s="229">
        <f t="shared" si="20"/>
        <v>0</v>
      </c>
      <c r="W217" s="232" t="str">
        <f t="shared" si="21"/>
        <v/>
      </c>
      <c r="X217" s="229">
        <f t="shared" si="22"/>
        <v>0</v>
      </c>
      <c r="Y217" s="232" t="str">
        <f t="shared" si="23"/>
        <v/>
      </c>
    </row>
    <row r="218" spans="1:25" ht="36" customHeight="1">
      <c r="A218" s="262" t="s">
        <v>4032</v>
      </c>
      <c r="B218" s="267" t="s">
        <v>2723</v>
      </c>
      <c r="C218" s="268" t="s">
        <v>2824</v>
      </c>
      <c r="D218" s="268" t="s">
        <v>1180</v>
      </c>
      <c r="E218" s="269" t="s">
        <v>4033</v>
      </c>
      <c r="F218" s="269" t="s">
        <v>4034</v>
      </c>
      <c r="G218" s="270" t="s">
        <v>379</v>
      </c>
      <c r="H218" s="270" t="s">
        <v>2296</v>
      </c>
      <c r="I218" s="271" t="s">
        <v>3028</v>
      </c>
      <c r="J218" s="272" t="s">
        <v>3190</v>
      </c>
      <c r="K218" s="367" t="s">
        <v>3192</v>
      </c>
      <c r="L218" s="368" t="s">
        <v>2117</v>
      </c>
      <c r="M218" s="249"/>
      <c r="N218" s="229">
        <f>[2]pdc2018!N218</f>
        <v>0</v>
      </c>
      <c r="O218" s="230">
        <f>[2]pdc2018!O218</f>
        <v>0</v>
      </c>
      <c r="P218" s="230">
        <f>[2]pdc2018!P218</f>
        <v>0</v>
      </c>
      <c r="Q218" s="230">
        <f>[2]pdc2018!Q218</f>
        <v>0</v>
      </c>
      <c r="R218" s="230">
        <f>[2]pdc2018!R218</f>
        <v>0</v>
      </c>
      <c r="S218" s="231">
        <f>[2]pdc2018!S218</f>
        <v>0</v>
      </c>
      <c r="T218" s="229">
        <f t="shared" si="18"/>
        <v>0</v>
      </c>
      <c r="U218" s="232" t="str">
        <f t="shared" si="19"/>
        <v/>
      </c>
      <c r="V218" s="229">
        <f t="shared" si="20"/>
        <v>0</v>
      </c>
      <c r="W218" s="232" t="str">
        <f t="shared" si="21"/>
        <v/>
      </c>
      <c r="X218" s="229">
        <f t="shared" si="22"/>
        <v>0</v>
      </c>
      <c r="Y218" s="232" t="str">
        <f t="shared" si="23"/>
        <v/>
      </c>
    </row>
    <row r="219" spans="1:25" ht="36" customHeight="1">
      <c r="A219" s="262" t="s">
        <v>4035</v>
      </c>
      <c r="B219" s="267" t="s">
        <v>2723</v>
      </c>
      <c r="C219" s="268" t="s">
        <v>2824</v>
      </c>
      <c r="D219" s="268" t="s">
        <v>1181</v>
      </c>
      <c r="E219" s="269" t="s">
        <v>4036</v>
      </c>
      <c r="F219" s="269" t="s">
        <v>4037</v>
      </c>
      <c r="G219" s="270" t="s">
        <v>380</v>
      </c>
      <c r="H219" s="270" t="s">
        <v>2299</v>
      </c>
      <c r="I219" s="271" t="s">
        <v>2300</v>
      </c>
      <c r="J219" s="272" t="s">
        <v>3190</v>
      </c>
      <c r="K219" s="367" t="s">
        <v>3192</v>
      </c>
      <c r="L219" s="368" t="s">
        <v>2117</v>
      </c>
      <c r="M219" s="249"/>
      <c r="N219" s="229">
        <f>[2]pdc2018!N219</f>
        <v>0</v>
      </c>
      <c r="O219" s="230">
        <f>[2]pdc2018!O219</f>
        <v>0</v>
      </c>
      <c r="P219" s="230">
        <f>[2]pdc2018!P219</f>
        <v>0</v>
      </c>
      <c r="Q219" s="230">
        <f>[2]pdc2018!Q219</f>
        <v>0</v>
      </c>
      <c r="R219" s="230">
        <f>[2]pdc2018!R219</f>
        <v>0</v>
      </c>
      <c r="S219" s="231">
        <f>[2]pdc2018!S219</f>
        <v>0</v>
      </c>
      <c r="T219" s="229">
        <f t="shared" si="18"/>
        <v>0</v>
      </c>
      <c r="U219" s="232" t="str">
        <f t="shared" si="19"/>
        <v/>
      </c>
      <c r="V219" s="229">
        <f t="shared" si="20"/>
        <v>0</v>
      </c>
      <c r="W219" s="232" t="str">
        <f t="shared" si="21"/>
        <v/>
      </c>
      <c r="X219" s="229">
        <f t="shared" si="22"/>
        <v>0</v>
      </c>
      <c r="Y219" s="232" t="str">
        <f t="shared" si="23"/>
        <v/>
      </c>
    </row>
    <row r="220" spans="1:25" ht="36" customHeight="1">
      <c r="A220" s="255" t="s">
        <v>4038</v>
      </c>
      <c r="B220" s="273" t="s">
        <v>2723</v>
      </c>
      <c r="C220" s="274" t="s">
        <v>1266</v>
      </c>
      <c r="D220" s="274" t="s">
        <v>2719</v>
      </c>
      <c r="E220" s="275" t="s">
        <v>4039</v>
      </c>
      <c r="F220" s="275" t="s">
        <v>4040</v>
      </c>
      <c r="G220" s="270"/>
      <c r="H220" s="270"/>
      <c r="I220" s="271"/>
      <c r="J220" s="272"/>
      <c r="K220" s="367"/>
      <c r="L220" s="369"/>
      <c r="M220" s="249"/>
      <c r="N220" s="229">
        <f>[2]pdc2018!N220</f>
        <v>0</v>
      </c>
      <c r="O220" s="230">
        <f>[2]pdc2018!O220</f>
        <v>0</v>
      </c>
      <c r="P220" s="230">
        <f>[2]pdc2018!P220</f>
        <v>0</v>
      </c>
      <c r="Q220" s="230">
        <f>[2]pdc2018!Q220</f>
        <v>0</v>
      </c>
      <c r="R220" s="230">
        <f>[2]pdc2018!R220</f>
        <v>0</v>
      </c>
      <c r="S220" s="231">
        <f>[2]pdc2018!S220</f>
        <v>0</v>
      </c>
      <c r="T220" s="229">
        <f t="shared" si="18"/>
        <v>0</v>
      </c>
      <c r="U220" s="232" t="str">
        <f t="shared" si="19"/>
        <v/>
      </c>
      <c r="V220" s="229">
        <f t="shared" si="20"/>
        <v>0</v>
      </c>
      <c r="W220" s="232" t="str">
        <f t="shared" si="21"/>
        <v/>
      </c>
      <c r="X220" s="229">
        <f t="shared" si="22"/>
        <v>0</v>
      </c>
      <c r="Y220" s="232" t="str">
        <f t="shared" si="23"/>
        <v/>
      </c>
    </row>
    <row r="221" spans="1:25" ht="36" customHeight="1">
      <c r="A221" s="262" t="s">
        <v>4041</v>
      </c>
      <c r="B221" s="267" t="s">
        <v>2723</v>
      </c>
      <c r="C221" s="268" t="s">
        <v>1266</v>
      </c>
      <c r="D221" s="268" t="s">
        <v>2717</v>
      </c>
      <c r="E221" s="269" t="s">
        <v>4042</v>
      </c>
      <c r="F221" s="269" t="s">
        <v>4043</v>
      </c>
      <c r="G221" s="270" t="s">
        <v>379</v>
      </c>
      <c r="H221" s="270" t="s">
        <v>2296</v>
      </c>
      <c r="I221" s="271" t="s">
        <v>3028</v>
      </c>
      <c r="J221" s="272" t="s">
        <v>3190</v>
      </c>
      <c r="K221" s="367" t="s">
        <v>3192</v>
      </c>
      <c r="L221" s="368" t="s">
        <v>2117</v>
      </c>
      <c r="M221" s="249"/>
      <c r="N221" s="229">
        <f>[2]pdc2018!N221</f>
        <v>0</v>
      </c>
      <c r="O221" s="230">
        <f>[2]pdc2018!O221</f>
        <v>0</v>
      </c>
      <c r="P221" s="230">
        <f>[2]pdc2018!P221</f>
        <v>900000</v>
      </c>
      <c r="Q221" s="230">
        <f>[2]pdc2018!Q221</f>
        <v>900000</v>
      </c>
      <c r="R221" s="230">
        <f>[2]pdc2018!R221</f>
        <v>900000</v>
      </c>
      <c r="S221" s="231">
        <f>[2]pdc2018!S221</f>
        <v>900000</v>
      </c>
      <c r="T221" s="229">
        <f t="shared" si="18"/>
        <v>0</v>
      </c>
      <c r="U221" s="232">
        <f t="shared" si="19"/>
        <v>0</v>
      </c>
      <c r="V221" s="229">
        <f t="shared" si="20"/>
        <v>0</v>
      </c>
      <c r="W221" s="232">
        <f t="shared" si="21"/>
        <v>0</v>
      </c>
      <c r="X221" s="229">
        <f t="shared" si="22"/>
        <v>0</v>
      </c>
      <c r="Y221" s="232">
        <f t="shared" si="23"/>
        <v>0</v>
      </c>
    </row>
    <row r="222" spans="1:25" ht="45" customHeight="1">
      <c r="A222" s="262" t="s">
        <v>4044</v>
      </c>
      <c r="B222" s="267" t="s">
        <v>2723</v>
      </c>
      <c r="C222" s="268" t="s">
        <v>1266</v>
      </c>
      <c r="D222" s="268" t="s">
        <v>2725</v>
      </c>
      <c r="E222" s="269" t="s">
        <v>4045</v>
      </c>
      <c r="F222" s="269" t="s">
        <v>4046</v>
      </c>
      <c r="G222" s="270" t="s">
        <v>380</v>
      </c>
      <c r="H222" s="270" t="s">
        <v>2299</v>
      </c>
      <c r="I222" s="271" t="s">
        <v>2300</v>
      </c>
      <c r="J222" s="272" t="s">
        <v>3190</v>
      </c>
      <c r="K222" s="367" t="s">
        <v>3192</v>
      </c>
      <c r="L222" s="368" t="s">
        <v>2117</v>
      </c>
      <c r="M222" s="249"/>
      <c r="N222" s="229">
        <f>[2]pdc2018!N222</f>
        <v>0</v>
      </c>
      <c r="O222" s="230">
        <f>[2]pdc2018!O222</f>
        <v>0</v>
      </c>
      <c r="P222" s="230">
        <f>[2]pdc2018!P222</f>
        <v>0</v>
      </c>
      <c r="Q222" s="230">
        <f>[2]pdc2018!Q222</f>
        <v>0</v>
      </c>
      <c r="R222" s="230">
        <f>[2]pdc2018!R222</f>
        <v>0</v>
      </c>
      <c r="S222" s="231">
        <f>[2]pdc2018!S222</f>
        <v>0</v>
      </c>
      <c r="T222" s="229">
        <f t="shared" si="18"/>
        <v>0</v>
      </c>
      <c r="U222" s="232" t="str">
        <f t="shared" si="19"/>
        <v/>
      </c>
      <c r="V222" s="229">
        <f t="shared" si="20"/>
        <v>0</v>
      </c>
      <c r="W222" s="232" t="str">
        <f t="shared" si="21"/>
        <v/>
      </c>
      <c r="X222" s="229">
        <f t="shared" si="22"/>
        <v>0</v>
      </c>
      <c r="Y222" s="232" t="str">
        <f t="shared" si="23"/>
        <v/>
      </c>
    </row>
    <row r="223" spans="1:25" ht="36" customHeight="1">
      <c r="A223" s="255" t="s">
        <v>1596</v>
      </c>
      <c r="B223" s="282" t="s">
        <v>2723</v>
      </c>
      <c r="C223" s="283" t="s">
        <v>2726</v>
      </c>
      <c r="D223" s="283" t="s">
        <v>2719</v>
      </c>
      <c r="E223" s="284" t="s">
        <v>1598</v>
      </c>
      <c r="F223" s="284" t="s">
        <v>1597</v>
      </c>
      <c r="G223" s="279"/>
      <c r="H223" s="279"/>
      <c r="I223" s="280"/>
      <c r="J223" s="281"/>
      <c r="K223" s="370"/>
      <c r="L223" s="372"/>
      <c r="M223" s="249"/>
      <c r="N223" s="229">
        <f>[2]pdc2018!N223</f>
        <v>0</v>
      </c>
      <c r="O223" s="230">
        <f>[2]pdc2018!O223</f>
        <v>0</v>
      </c>
      <c r="P223" s="230">
        <f>[2]pdc2018!P223</f>
        <v>0</v>
      </c>
      <c r="Q223" s="230">
        <f>[2]pdc2018!Q223</f>
        <v>0</v>
      </c>
      <c r="R223" s="230">
        <f>[2]pdc2018!R223</f>
        <v>0</v>
      </c>
      <c r="S223" s="231">
        <f>[2]pdc2018!S223</f>
        <v>0</v>
      </c>
      <c r="T223" s="229">
        <f t="shared" si="18"/>
        <v>0</v>
      </c>
      <c r="U223" s="232" t="str">
        <f t="shared" si="19"/>
        <v/>
      </c>
      <c r="V223" s="229">
        <f t="shared" si="20"/>
        <v>0</v>
      </c>
      <c r="W223" s="232" t="str">
        <f t="shared" si="21"/>
        <v/>
      </c>
      <c r="X223" s="229">
        <f t="shared" si="22"/>
        <v>0</v>
      </c>
      <c r="Y223" s="232" t="str">
        <f t="shared" si="23"/>
        <v/>
      </c>
    </row>
    <row r="224" spans="1:25" ht="36" customHeight="1">
      <c r="A224" s="262" t="s">
        <v>1599</v>
      </c>
      <c r="B224" s="276" t="s">
        <v>2723</v>
      </c>
      <c r="C224" s="277" t="s">
        <v>2726</v>
      </c>
      <c r="D224" s="277" t="s">
        <v>2717</v>
      </c>
      <c r="E224" s="278" t="s">
        <v>1598</v>
      </c>
      <c r="F224" s="278" t="s">
        <v>1597</v>
      </c>
      <c r="G224" s="279" t="s">
        <v>379</v>
      </c>
      <c r="H224" s="279" t="s">
        <v>3027</v>
      </c>
      <c r="I224" s="280" t="s">
        <v>3028</v>
      </c>
      <c r="J224" s="281" t="s">
        <v>3190</v>
      </c>
      <c r="K224" s="370" t="s">
        <v>3192</v>
      </c>
      <c r="L224" s="371" t="s">
        <v>2117</v>
      </c>
      <c r="M224" s="249"/>
      <c r="N224" s="229">
        <f>[2]pdc2018!N224</f>
        <v>7106631.3099999996</v>
      </c>
      <c r="O224" s="230">
        <f>[2]pdc2018!O224</f>
        <v>7375000</v>
      </c>
      <c r="P224" s="230">
        <f>[2]pdc2018!P224</f>
        <v>6125000</v>
      </c>
      <c r="Q224" s="230">
        <f>[2]pdc2018!Q224</f>
        <v>6300000</v>
      </c>
      <c r="R224" s="230">
        <f>[2]pdc2018!R224</f>
        <v>6500000</v>
      </c>
      <c r="S224" s="231">
        <f>[2]pdc2018!S224</f>
        <v>6500000</v>
      </c>
      <c r="T224" s="229">
        <f t="shared" si="18"/>
        <v>175000</v>
      </c>
      <c r="U224" s="232">
        <f t="shared" si="19"/>
        <v>2.8571428571428571E-2</v>
      </c>
      <c r="V224" s="229">
        <f t="shared" si="20"/>
        <v>200000</v>
      </c>
      <c r="W224" s="232">
        <f t="shared" si="21"/>
        <v>3.1746031746031744E-2</v>
      </c>
      <c r="X224" s="229">
        <f t="shared" si="22"/>
        <v>0</v>
      </c>
      <c r="Y224" s="232">
        <f t="shared" si="23"/>
        <v>0</v>
      </c>
    </row>
    <row r="225" spans="1:25" ht="22.5" customHeight="1">
      <c r="A225" s="255" t="s">
        <v>1600</v>
      </c>
      <c r="B225" s="256" t="s">
        <v>2723</v>
      </c>
      <c r="C225" s="257" t="s">
        <v>2128</v>
      </c>
      <c r="D225" s="257" t="s">
        <v>2719</v>
      </c>
      <c r="E225" s="258" t="s">
        <v>4047</v>
      </c>
      <c r="F225" s="236" t="s">
        <v>4048</v>
      </c>
      <c r="G225" s="259"/>
      <c r="H225" s="259"/>
      <c r="I225" s="260"/>
      <c r="J225" s="261"/>
      <c r="K225" s="364"/>
      <c r="L225" s="365"/>
      <c r="M225" s="249"/>
      <c r="N225" s="229">
        <f>[2]pdc2018!N225</f>
        <v>0</v>
      </c>
      <c r="O225" s="230">
        <f>[2]pdc2018!O225</f>
        <v>0</v>
      </c>
      <c r="P225" s="230">
        <f>[2]pdc2018!P225</f>
        <v>0</v>
      </c>
      <c r="Q225" s="230">
        <f>[2]pdc2018!Q225</f>
        <v>0</v>
      </c>
      <c r="R225" s="230">
        <f>[2]pdc2018!R225</f>
        <v>0</v>
      </c>
      <c r="S225" s="231">
        <f>[2]pdc2018!S225</f>
        <v>0</v>
      </c>
      <c r="T225" s="229">
        <f t="shared" si="18"/>
        <v>0</v>
      </c>
      <c r="U225" s="232" t="str">
        <f t="shared" si="19"/>
        <v/>
      </c>
      <c r="V225" s="229">
        <f t="shared" si="20"/>
        <v>0</v>
      </c>
      <c r="W225" s="232" t="str">
        <f t="shared" si="21"/>
        <v/>
      </c>
      <c r="X225" s="229">
        <f t="shared" si="22"/>
        <v>0</v>
      </c>
      <c r="Y225" s="232" t="str">
        <f t="shared" si="23"/>
        <v/>
      </c>
    </row>
    <row r="226" spans="1:25" ht="25.5" customHeight="1">
      <c r="A226" s="262" t="s">
        <v>1601</v>
      </c>
      <c r="B226" s="263" t="s">
        <v>2723</v>
      </c>
      <c r="C226" s="264" t="s">
        <v>2128</v>
      </c>
      <c r="D226" s="264" t="s">
        <v>2717</v>
      </c>
      <c r="E226" s="265" t="s">
        <v>2335</v>
      </c>
      <c r="F226" s="245" t="s">
        <v>2336</v>
      </c>
      <c r="G226" s="259" t="s">
        <v>35</v>
      </c>
      <c r="H226" s="259" t="s">
        <v>2337</v>
      </c>
      <c r="I226" s="260" t="s">
        <v>2309</v>
      </c>
      <c r="J226" s="248" t="s">
        <v>1564</v>
      </c>
      <c r="K226" s="364" t="s">
        <v>3175</v>
      </c>
      <c r="L226" s="366" t="s">
        <v>2117</v>
      </c>
      <c r="M226" s="249"/>
      <c r="N226" s="229">
        <f>[2]pdc2018!N226</f>
        <v>324610.45</v>
      </c>
      <c r="O226" s="230">
        <f>[2]pdc2018!O226</f>
        <v>318600</v>
      </c>
      <c r="P226" s="230">
        <f>[2]pdc2018!P226</f>
        <v>320000</v>
      </c>
      <c r="Q226" s="230">
        <f>[2]pdc2018!Q226</f>
        <v>321700</v>
      </c>
      <c r="R226" s="230">
        <f>[2]pdc2018!R226</f>
        <v>325000</v>
      </c>
      <c r="S226" s="231">
        <f>[2]pdc2018!S226</f>
        <v>327000</v>
      </c>
      <c r="T226" s="229">
        <f t="shared" si="18"/>
        <v>1700</v>
      </c>
      <c r="U226" s="232">
        <f t="shared" si="19"/>
        <v>5.3125000000000004E-3</v>
      </c>
      <c r="V226" s="229">
        <f t="shared" si="20"/>
        <v>3300</v>
      </c>
      <c r="W226" s="232">
        <f t="shared" si="21"/>
        <v>1.0258004351880633E-2</v>
      </c>
      <c r="X226" s="229">
        <f t="shared" si="22"/>
        <v>2000</v>
      </c>
      <c r="Y226" s="232">
        <f t="shared" si="23"/>
        <v>6.1538461538461538E-3</v>
      </c>
    </row>
    <row r="227" spans="1:25" ht="25.5" customHeight="1">
      <c r="A227" s="262" t="s">
        <v>2338</v>
      </c>
      <c r="B227" s="263" t="s">
        <v>2723</v>
      </c>
      <c r="C227" s="264" t="s">
        <v>2128</v>
      </c>
      <c r="D227" s="264" t="s">
        <v>1624</v>
      </c>
      <c r="E227" s="265" t="s">
        <v>2339</v>
      </c>
      <c r="F227" s="245" t="s">
        <v>2340</v>
      </c>
      <c r="G227" s="259" t="s">
        <v>37</v>
      </c>
      <c r="H227" s="259" t="s">
        <v>2341</v>
      </c>
      <c r="I227" s="260" t="s">
        <v>797</v>
      </c>
      <c r="J227" s="248" t="s">
        <v>1564</v>
      </c>
      <c r="K227" s="364" t="s">
        <v>3175</v>
      </c>
      <c r="L227" s="366" t="s">
        <v>2117</v>
      </c>
      <c r="M227" s="249"/>
      <c r="N227" s="229">
        <f>[2]pdc2018!N227</f>
        <v>5713536.9100000001</v>
      </c>
      <c r="O227" s="230">
        <f>[2]pdc2018!O227</f>
        <v>5270000</v>
      </c>
      <c r="P227" s="230">
        <f>[2]pdc2018!P227</f>
        <v>5756000</v>
      </c>
      <c r="Q227" s="230">
        <f>[2]pdc2018!Q227</f>
        <v>5756000</v>
      </c>
      <c r="R227" s="230">
        <f>[2]pdc2018!R227</f>
        <v>5756000</v>
      </c>
      <c r="S227" s="231">
        <f>[2]pdc2018!S227</f>
        <v>5756000</v>
      </c>
      <c r="T227" s="229">
        <f t="shared" si="18"/>
        <v>0</v>
      </c>
      <c r="U227" s="232">
        <f t="shared" si="19"/>
        <v>0</v>
      </c>
      <c r="V227" s="229">
        <f t="shared" si="20"/>
        <v>0</v>
      </c>
      <c r="W227" s="232">
        <f t="shared" si="21"/>
        <v>0</v>
      </c>
      <c r="X227" s="229">
        <f t="shared" si="22"/>
        <v>0</v>
      </c>
      <c r="Y227" s="232">
        <f t="shared" si="23"/>
        <v>0</v>
      </c>
    </row>
    <row r="228" spans="1:25" ht="25.5" customHeight="1">
      <c r="A228" s="262" t="s">
        <v>1602</v>
      </c>
      <c r="B228" s="263" t="s">
        <v>2723</v>
      </c>
      <c r="C228" s="264" t="s">
        <v>2128</v>
      </c>
      <c r="D228" s="264" t="s">
        <v>2725</v>
      </c>
      <c r="E228" s="265" t="s">
        <v>4049</v>
      </c>
      <c r="F228" s="245" t="s">
        <v>4050</v>
      </c>
      <c r="G228" s="259" t="s">
        <v>35</v>
      </c>
      <c r="H228" s="259" t="s">
        <v>2337</v>
      </c>
      <c r="I228" s="260" t="s">
        <v>2309</v>
      </c>
      <c r="J228" s="248" t="s">
        <v>1564</v>
      </c>
      <c r="K228" s="364" t="s">
        <v>3175</v>
      </c>
      <c r="L228" s="366" t="s">
        <v>1603</v>
      </c>
      <c r="M228" s="249"/>
      <c r="N228" s="229">
        <f>[2]pdc2018!N228</f>
        <v>1023336.27</v>
      </c>
      <c r="O228" s="230">
        <f>[2]pdc2018!O228</f>
        <v>1100000</v>
      </c>
      <c r="P228" s="230">
        <f>[2]pdc2018!P228</f>
        <v>1100000</v>
      </c>
      <c r="Q228" s="230">
        <f>[2]pdc2018!Q228</f>
        <v>1100000</v>
      </c>
      <c r="R228" s="230">
        <f>[2]pdc2018!R228</f>
        <v>1100000</v>
      </c>
      <c r="S228" s="231">
        <f>[2]pdc2018!S228</f>
        <v>1100000</v>
      </c>
      <c r="T228" s="229">
        <f t="shared" si="18"/>
        <v>0</v>
      </c>
      <c r="U228" s="232">
        <f t="shared" si="19"/>
        <v>0</v>
      </c>
      <c r="V228" s="229">
        <f t="shared" si="20"/>
        <v>0</v>
      </c>
      <c r="W228" s="232">
        <f t="shared" si="21"/>
        <v>0</v>
      </c>
      <c r="X228" s="229">
        <f t="shared" si="22"/>
        <v>0</v>
      </c>
      <c r="Y228" s="232">
        <f t="shared" si="23"/>
        <v>0</v>
      </c>
    </row>
    <row r="229" spans="1:25" ht="36" customHeight="1">
      <c r="A229" s="262" t="s">
        <v>4051</v>
      </c>
      <c r="B229" s="267" t="s">
        <v>2723</v>
      </c>
      <c r="C229" s="268" t="s">
        <v>2128</v>
      </c>
      <c r="D229" s="268" t="s">
        <v>914</v>
      </c>
      <c r="E229" s="269" t="s">
        <v>4052</v>
      </c>
      <c r="F229" s="269" t="s">
        <v>4053</v>
      </c>
      <c r="G229" s="270" t="s">
        <v>35</v>
      </c>
      <c r="H229" s="270" t="s">
        <v>1564</v>
      </c>
      <c r="I229" s="271"/>
      <c r="J229" s="272" t="s">
        <v>1564</v>
      </c>
      <c r="K229" s="367" t="s">
        <v>3175</v>
      </c>
      <c r="L229" s="368" t="s">
        <v>1603</v>
      </c>
      <c r="M229" s="249"/>
      <c r="N229" s="229">
        <f>[2]pdc2018!N229</f>
        <v>0</v>
      </c>
      <c r="O229" s="230">
        <f>[2]pdc2018!O229</f>
        <v>0</v>
      </c>
      <c r="P229" s="230">
        <f>[2]pdc2018!P229</f>
        <v>0</v>
      </c>
      <c r="Q229" s="230">
        <f>[2]pdc2018!Q229</f>
        <v>0</v>
      </c>
      <c r="R229" s="230">
        <f>[2]pdc2018!R229</f>
        <v>0</v>
      </c>
      <c r="S229" s="231">
        <f>[2]pdc2018!S229</f>
        <v>0</v>
      </c>
      <c r="T229" s="229">
        <f t="shared" si="18"/>
        <v>0</v>
      </c>
      <c r="U229" s="232" t="str">
        <f t="shared" si="19"/>
        <v/>
      </c>
      <c r="V229" s="229">
        <f t="shared" si="20"/>
        <v>0</v>
      </c>
      <c r="W229" s="232" t="str">
        <f t="shared" si="21"/>
        <v/>
      </c>
      <c r="X229" s="229">
        <f t="shared" si="22"/>
        <v>0</v>
      </c>
      <c r="Y229" s="232" t="str">
        <f t="shared" si="23"/>
        <v/>
      </c>
    </row>
    <row r="230" spans="1:25" ht="36" customHeight="1">
      <c r="A230" s="262" t="s">
        <v>2342</v>
      </c>
      <c r="B230" s="263" t="s">
        <v>2723</v>
      </c>
      <c r="C230" s="264" t="s">
        <v>2128</v>
      </c>
      <c r="D230" s="264" t="s">
        <v>918</v>
      </c>
      <c r="E230" s="265" t="s">
        <v>4054</v>
      </c>
      <c r="F230" s="245" t="s">
        <v>4055</v>
      </c>
      <c r="G230" s="259" t="s">
        <v>37</v>
      </c>
      <c r="H230" s="259" t="s">
        <v>2341</v>
      </c>
      <c r="I230" s="260" t="s">
        <v>797</v>
      </c>
      <c r="J230" s="248" t="s">
        <v>1564</v>
      </c>
      <c r="K230" s="364" t="s">
        <v>3175</v>
      </c>
      <c r="L230" s="366" t="s">
        <v>1603</v>
      </c>
      <c r="M230" s="249"/>
      <c r="N230" s="229">
        <f>[2]pdc2018!N230</f>
        <v>15770962.300000001</v>
      </c>
      <c r="O230" s="230">
        <f>[2]pdc2018!O230</f>
        <v>15802000</v>
      </c>
      <c r="P230" s="230">
        <f>[2]pdc2018!P230</f>
        <v>16162000</v>
      </c>
      <c r="Q230" s="230">
        <f>[2]pdc2018!Q230</f>
        <v>16162000</v>
      </c>
      <c r="R230" s="230">
        <f>[2]pdc2018!R230</f>
        <v>16162000</v>
      </c>
      <c r="S230" s="231">
        <f>[2]pdc2018!S230</f>
        <v>16162000</v>
      </c>
      <c r="T230" s="229">
        <f t="shared" si="18"/>
        <v>0</v>
      </c>
      <c r="U230" s="232">
        <f t="shared" si="19"/>
        <v>0</v>
      </c>
      <c r="V230" s="229">
        <f t="shared" si="20"/>
        <v>0</v>
      </c>
      <c r="W230" s="232">
        <f t="shared" si="21"/>
        <v>0</v>
      </c>
      <c r="X230" s="229">
        <f t="shared" si="22"/>
        <v>0</v>
      </c>
      <c r="Y230" s="232">
        <f t="shared" si="23"/>
        <v>0</v>
      </c>
    </row>
    <row r="231" spans="1:25" ht="24" customHeight="1">
      <c r="A231" s="262" t="s">
        <v>1604</v>
      </c>
      <c r="B231" s="263" t="s">
        <v>2723</v>
      </c>
      <c r="C231" s="264" t="s">
        <v>2128</v>
      </c>
      <c r="D231" s="264" t="s">
        <v>2130</v>
      </c>
      <c r="E231" s="265" t="s">
        <v>3845</v>
      </c>
      <c r="F231" s="245" t="s">
        <v>2343</v>
      </c>
      <c r="G231" s="259" t="s">
        <v>35</v>
      </c>
      <c r="H231" s="259" t="s">
        <v>2337</v>
      </c>
      <c r="I231" s="260" t="s">
        <v>2309</v>
      </c>
      <c r="J231" s="248" t="s">
        <v>1564</v>
      </c>
      <c r="K231" s="364" t="s">
        <v>3175</v>
      </c>
      <c r="L231" s="366" t="s">
        <v>1603</v>
      </c>
      <c r="M231" s="249"/>
      <c r="N231" s="229">
        <f>[2]pdc2018!N231</f>
        <v>40053.82</v>
      </c>
      <c r="O231" s="230">
        <f>[2]pdc2018!O231</f>
        <v>39000</v>
      </c>
      <c r="P231" s="230">
        <f>[2]pdc2018!P231</f>
        <v>39000</v>
      </c>
      <c r="Q231" s="230">
        <f>[2]pdc2018!Q231</f>
        <v>40000</v>
      </c>
      <c r="R231" s="230">
        <f>[2]pdc2018!R231</f>
        <v>41000</v>
      </c>
      <c r="S231" s="231">
        <f>[2]pdc2018!S231</f>
        <v>42000</v>
      </c>
      <c r="T231" s="229">
        <f t="shared" si="18"/>
        <v>1000</v>
      </c>
      <c r="U231" s="232">
        <f t="shared" si="19"/>
        <v>2.564102564102564E-2</v>
      </c>
      <c r="V231" s="229">
        <f t="shared" si="20"/>
        <v>1000</v>
      </c>
      <c r="W231" s="232">
        <f t="shared" si="21"/>
        <v>2.5000000000000001E-2</v>
      </c>
      <c r="X231" s="229">
        <f t="shared" si="22"/>
        <v>1000</v>
      </c>
      <c r="Y231" s="232">
        <f t="shared" si="23"/>
        <v>2.4390243902439025E-2</v>
      </c>
    </row>
    <row r="232" spans="1:25" ht="24" customHeight="1">
      <c r="A232" s="262" t="s">
        <v>2344</v>
      </c>
      <c r="B232" s="263" t="s">
        <v>2723</v>
      </c>
      <c r="C232" s="264" t="s">
        <v>2128</v>
      </c>
      <c r="D232" s="264" t="s">
        <v>1051</v>
      </c>
      <c r="E232" s="265" t="s">
        <v>2345</v>
      </c>
      <c r="F232" s="245" t="s">
        <v>4056</v>
      </c>
      <c r="G232" s="259" t="s">
        <v>37</v>
      </c>
      <c r="H232" s="259" t="s">
        <v>2341</v>
      </c>
      <c r="I232" s="260" t="s">
        <v>797</v>
      </c>
      <c r="J232" s="248" t="s">
        <v>1564</v>
      </c>
      <c r="K232" s="364" t="s">
        <v>3175</v>
      </c>
      <c r="L232" s="366" t="s">
        <v>1603</v>
      </c>
      <c r="M232" s="249"/>
      <c r="N232" s="229">
        <f>[2]pdc2018!N232</f>
        <v>771040.14</v>
      </c>
      <c r="O232" s="230">
        <f>[2]pdc2018!O232</f>
        <v>775000</v>
      </c>
      <c r="P232" s="230">
        <f>[2]pdc2018!P232</f>
        <v>775000</v>
      </c>
      <c r="Q232" s="230">
        <f>[2]pdc2018!Q232</f>
        <v>780000</v>
      </c>
      <c r="R232" s="230">
        <f>[2]pdc2018!R232</f>
        <v>785000</v>
      </c>
      <c r="S232" s="231">
        <f>[2]pdc2018!S232</f>
        <v>790000</v>
      </c>
      <c r="T232" s="229">
        <f t="shared" si="18"/>
        <v>5000</v>
      </c>
      <c r="U232" s="232">
        <f t="shared" si="19"/>
        <v>6.4516129032258064E-3</v>
      </c>
      <c r="V232" s="229">
        <f t="shared" si="20"/>
        <v>5000</v>
      </c>
      <c r="W232" s="232">
        <f t="shared" si="21"/>
        <v>6.41025641025641E-3</v>
      </c>
      <c r="X232" s="229">
        <f t="shared" si="22"/>
        <v>5000</v>
      </c>
      <c r="Y232" s="232">
        <f t="shared" si="23"/>
        <v>6.369426751592357E-3</v>
      </c>
    </row>
    <row r="233" spans="1:25" ht="24" customHeight="1">
      <c r="A233" s="262" t="s">
        <v>1605</v>
      </c>
      <c r="B233" s="263" t="s">
        <v>2723</v>
      </c>
      <c r="C233" s="264" t="s">
        <v>2128</v>
      </c>
      <c r="D233" s="264" t="s">
        <v>921</v>
      </c>
      <c r="E233" s="265" t="s">
        <v>2346</v>
      </c>
      <c r="F233" s="245" t="s">
        <v>2347</v>
      </c>
      <c r="G233" s="259" t="s">
        <v>35</v>
      </c>
      <c r="H233" s="259" t="s">
        <v>2337</v>
      </c>
      <c r="I233" s="260" t="s">
        <v>2309</v>
      </c>
      <c r="J233" s="248" t="s">
        <v>1564</v>
      </c>
      <c r="K233" s="364" t="s">
        <v>3175</v>
      </c>
      <c r="L233" s="366" t="s">
        <v>2117</v>
      </c>
      <c r="M233" s="249"/>
      <c r="N233" s="229">
        <f>[2]pdc2018!N233</f>
        <v>69725.59</v>
      </c>
      <c r="O233" s="230">
        <f>[2]pdc2018!O233</f>
        <v>75000</v>
      </c>
      <c r="P233" s="230">
        <f>[2]pdc2018!P233</f>
        <v>75000</v>
      </c>
      <c r="Q233" s="230">
        <f>[2]pdc2018!Q233</f>
        <v>75000</v>
      </c>
      <c r="R233" s="230">
        <f>[2]pdc2018!R233</f>
        <v>75000</v>
      </c>
      <c r="S233" s="231">
        <f>[2]pdc2018!S233</f>
        <v>75000</v>
      </c>
      <c r="T233" s="229">
        <f t="shared" si="18"/>
        <v>0</v>
      </c>
      <c r="U233" s="232">
        <f t="shared" si="19"/>
        <v>0</v>
      </c>
      <c r="V233" s="229">
        <f t="shared" si="20"/>
        <v>0</v>
      </c>
      <c r="W233" s="232">
        <f t="shared" si="21"/>
        <v>0</v>
      </c>
      <c r="X233" s="229">
        <f t="shared" si="22"/>
        <v>0</v>
      </c>
      <c r="Y233" s="232">
        <f t="shared" si="23"/>
        <v>0</v>
      </c>
    </row>
    <row r="234" spans="1:25" ht="24" customHeight="1">
      <c r="A234" s="262" t="s">
        <v>2348</v>
      </c>
      <c r="B234" s="263" t="s">
        <v>2723</v>
      </c>
      <c r="C234" s="264" t="s">
        <v>2128</v>
      </c>
      <c r="D234" s="264" t="s">
        <v>1054</v>
      </c>
      <c r="E234" s="265" t="s">
        <v>1759</v>
      </c>
      <c r="F234" s="245" t="s">
        <v>4057</v>
      </c>
      <c r="G234" s="259" t="s">
        <v>37</v>
      </c>
      <c r="H234" s="259" t="s">
        <v>2341</v>
      </c>
      <c r="I234" s="260" t="s">
        <v>797</v>
      </c>
      <c r="J234" s="248" t="s">
        <v>1564</v>
      </c>
      <c r="K234" s="364" t="s">
        <v>3175</v>
      </c>
      <c r="L234" s="366" t="s">
        <v>2117</v>
      </c>
      <c r="M234" s="249"/>
      <c r="N234" s="229">
        <f>[2]pdc2018!N234</f>
        <v>2210643.42</v>
      </c>
      <c r="O234" s="230">
        <f>[2]pdc2018!O234</f>
        <v>2212000</v>
      </c>
      <c r="P234" s="230">
        <f>[2]pdc2018!P234</f>
        <v>2340000</v>
      </c>
      <c r="Q234" s="230">
        <f>[2]pdc2018!Q234</f>
        <v>2350000</v>
      </c>
      <c r="R234" s="230">
        <f>[2]pdc2018!R234</f>
        <v>2360000</v>
      </c>
      <c r="S234" s="231">
        <f>[2]pdc2018!S234</f>
        <v>2370000</v>
      </c>
      <c r="T234" s="229">
        <f t="shared" si="18"/>
        <v>10000</v>
      </c>
      <c r="U234" s="232">
        <f t="shared" si="19"/>
        <v>4.2735042735042739E-3</v>
      </c>
      <c r="V234" s="229">
        <f t="shared" si="20"/>
        <v>10000</v>
      </c>
      <c r="W234" s="232">
        <f t="shared" si="21"/>
        <v>4.2553191489361703E-3</v>
      </c>
      <c r="X234" s="229">
        <f t="shared" si="22"/>
        <v>10000</v>
      </c>
      <c r="Y234" s="232">
        <f t="shared" si="23"/>
        <v>4.2372881355932203E-3</v>
      </c>
    </row>
    <row r="235" spans="1:25" ht="22.5" customHeight="1">
      <c r="A235" s="255" t="s">
        <v>1606</v>
      </c>
      <c r="B235" s="256" t="s">
        <v>2723</v>
      </c>
      <c r="C235" s="257" t="s">
        <v>1625</v>
      </c>
      <c r="D235" s="257" t="s">
        <v>2719</v>
      </c>
      <c r="E235" s="258" t="s">
        <v>1608</v>
      </c>
      <c r="F235" s="236" t="s">
        <v>1607</v>
      </c>
      <c r="G235" s="259"/>
      <c r="H235" s="259"/>
      <c r="I235" s="260"/>
      <c r="J235" s="261"/>
      <c r="K235" s="364"/>
      <c r="L235" s="365"/>
      <c r="M235" s="249"/>
      <c r="N235" s="229">
        <f>[2]pdc2018!N235</f>
        <v>0</v>
      </c>
      <c r="O235" s="230">
        <f>[2]pdc2018!O235</f>
        <v>0</v>
      </c>
      <c r="P235" s="230">
        <f>[2]pdc2018!P235</f>
        <v>0</v>
      </c>
      <c r="Q235" s="230">
        <f>[2]pdc2018!Q235</f>
        <v>0</v>
      </c>
      <c r="R235" s="230">
        <f>[2]pdc2018!R235</f>
        <v>0</v>
      </c>
      <c r="S235" s="231">
        <f>[2]pdc2018!S235</f>
        <v>0</v>
      </c>
      <c r="T235" s="229">
        <f t="shared" si="18"/>
        <v>0</v>
      </c>
      <c r="U235" s="232" t="str">
        <f t="shared" si="19"/>
        <v/>
      </c>
      <c r="V235" s="229">
        <f t="shared" si="20"/>
        <v>0</v>
      </c>
      <c r="W235" s="232" t="str">
        <f t="shared" si="21"/>
        <v/>
      </c>
      <c r="X235" s="229">
        <f t="shared" si="22"/>
        <v>0</v>
      </c>
      <c r="Y235" s="232" t="str">
        <f t="shared" si="23"/>
        <v/>
      </c>
    </row>
    <row r="236" spans="1:25" ht="22.5" customHeight="1">
      <c r="A236" s="262" t="s">
        <v>1609</v>
      </c>
      <c r="B236" s="263" t="s">
        <v>2723</v>
      </c>
      <c r="C236" s="264" t="s">
        <v>1625</v>
      </c>
      <c r="D236" s="264" t="s">
        <v>2717</v>
      </c>
      <c r="E236" s="265" t="s">
        <v>1760</v>
      </c>
      <c r="F236" s="245" t="s">
        <v>1761</v>
      </c>
      <c r="G236" s="259" t="s">
        <v>368</v>
      </c>
      <c r="H236" s="259" t="s">
        <v>1762</v>
      </c>
      <c r="I236" s="260" t="s">
        <v>797</v>
      </c>
      <c r="J236" s="248" t="s">
        <v>3184</v>
      </c>
      <c r="K236" s="364" t="s">
        <v>3186</v>
      </c>
      <c r="L236" s="366" t="s">
        <v>2117</v>
      </c>
      <c r="M236" s="249"/>
      <c r="N236" s="229">
        <f>[2]pdc2018!N236</f>
        <v>55619.22</v>
      </c>
      <c r="O236" s="230">
        <f>[2]pdc2018!O236</f>
        <v>30000</v>
      </c>
      <c r="P236" s="230">
        <f>[2]pdc2018!P236</f>
        <v>30000</v>
      </c>
      <c r="Q236" s="230">
        <f>[2]pdc2018!Q236</f>
        <v>30000</v>
      </c>
      <c r="R236" s="230">
        <f>[2]pdc2018!R236</f>
        <v>30000</v>
      </c>
      <c r="S236" s="231">
        <f>[2]pdc2018!S236</f>
        <v>30000</v>
      </c>
      <c r="T236" s="229">
        <f t="shared" si="18"/>
        <v>0</v>
      </c>
      <c r="U236" s="232">
        <f t="shared" si="19"/>
        <v>0</v>
      </c>
      <c r="V236" s="229">
        <f t="shared" si="20"/>
        <v>0</v>
      </c>
      <c r="W236" s="232">
        <f t="shared" si="21"/>
        <v>0</v>
      </c>
      <c r="X236" s="229">
        <f t="shared" si="22"/>
        <v>0</v>
      </c>
      <c r="Y236" s="232">
        <f t="shared" si="23"/>
        <v>0</v>
      </c>
    </row>
    <row r="237" spans="1:25" ht="33" customHeight="1">
      <c r="A237" s="262" t="s">
        <v>1763</v>
      </c>
      <c r="B237" s="263" t="s">
        <v>2723</v>
      </c>
      <c r="C237" s="264" t="s">
        <v>1625</v>
      </c>
      <c r="D237" s="264" t="s">
        <v>2725</v>
      </c>
      <c r="E237" s="265" t="s">
        <v>1764</v>
      </c>
      <c r="F237" s="245" t="s">
        <v>1765</v>
      </c>
      <c r="G237" s="246" t="s">
        <v>122</v>
      </c>
      <c r="H237" s="246" t="s">
        <v>3011</v>
      </c>
      <c r="I237" s="260" t="s">
        <v>3012</v>
      </c>
      <c r="J237" s="261" t="s">
        <v>2392</v>
      </c>
      <c r="K237" s="364" t="s">
        <v>2394</v>
      </c>
      <c r="L237" s="366" t="s">
        <v>2117</v>
      </c>
      <c r="M237" s="249"/>
      <c r="N237" s="229">
        <f>[2]pdc2018!N237</f>
        <v>0</v>
      </c>
      <c r="O237" s="230">
        <f>[2]pdc2018!O237</f>
        <v>0</v>
      </c>
      <c r="P237" s="230">
        <f>[2]pdc2018!P237</f>
        <v>0</v>
      </c>
      <c r="Q237" s="230">
        <f>[2]pdc2018!Q237</f>
        <v>0</v>
      </c>
      <c r="R237" s="230">
        <f>[2]pdc2018!R237</f>
        <v>0</v>
      </c>
      <c r="S237" s="231">
        <f>[2]pdc2018!S237</f>
        <v>0</v>
      </c>
      <c r="T237" s="229">
        <f t="shared" si="18"/>
        <v>0</v>
      </c>
      <c r="U237" s="232" t="str">
        <f t="shared" si="19"/>
        <v/>
      </c>
      <c r="V237" s="229">
        <f t="shared" si="20"/>
        <v>0</v>
      </c>
      <c r="W237" s="232" t="str">
        <f t="shared" si="21"/>
        <v/>
      </c>
      <c r="X237" s="229">
        <f t="shared" si="22"/>
        <v>0</v>
      </c>
      <c r="Y237" s="232" t="str">
        <f t="shared" si="23"/>
        <v/>
      </c>
    </row>
    <row r="238" spans="1:25" ht="24" customHeight="1">
      <c r="A238" s="262" t="s">
        <v>1766</v>
      </c>
      <c r="B238" s="263" t="s">
        <v>2723</v>
      </c>
      <c r="C238" s="264" t="s">
        <v>1625</v>
      </c>
      <c r="D238" s="264" t="s">
        <v>914</v>
      </c>
      <c r="E238" s="265" t="s">
        <v>4058</v>
      </c>
      <c r="F238" s="245" t="s">
        <v>4059</v>
      </c>
      <c r="G238" s="259" t="s">
        <v>367</v>
      </c>
      <c r="H238" s="259" t="s">
        <v>1767</v>
      </c>
      <c r="I238" s="260" t="s">
        <v>3015</v>
      </c>
      <c r="J238" s="248" t="s">
        <v>3184</v>
      </c>
      <c r="K238" s="364" t="s">
        <v>3186</v>
      </c>
      <c r="L238" s="361" t="s">
        <v>875</v>
      </c>
      <c r="M238" s="249"/>
      <c r="N238" s="229">
        <f>[2]pdc2018!N238</f>
        <v>581000</v>
      </c>
      <c r="O238" s="230">
        <f>[2]pdc2018!O238</f>
        <v>586000</v>
      </c>
      <c r="P238" s="230">
        <f>[2]pdc2018!P238</f>
        <v>691000</v>
      </c>
      <c r="Q238" s="230">
        <f>[2]pdc2018!Q238</f>
        <v>691000</v>
      </c>
      <c r="R238" s="230">
        <f>[2]pdc2018!R238</f>
        <v>691000</v>
      </c>
      <c r="S238" s="231">
        <f>[2]pdc2018!S238</f>
        <v>691000</v>
      </c>
      <c r="T238" s="229">
        <f t="shared" si="18"/>
        <v>0</v>
      </c>
      <c r="U238" s="232">
        <f t="shared" si="19"/>
        <v>0</v>
      </c>
      <c r="V238" s="229">
        <f t="shared" si="20"/>
        <v>0</v>
      </c>
      <c r="W238" s="232">
        <f t="shared" si="21"/>
        <v>0</v>
      </c>
      <c r="X238" s="229">
        <f t="shared" si="22"/>
        <v>0</v>
      </c>
      <c r="Y238" s="232">
        <f t="shared" si="23"/>
        <v>0</v>
      </c>
    </row>
    <row r="239" spans="1:25" ht="24" customHeight="1">
      <c r="A239" s="233" t="s">
        <v>1610</v>
      </c>
      <c r="B239" s="234" t="s">
        <v>2723</v>
      </c>
      <c r="C239" s="235" t="s">
        <v>1611</v>
      </c>
      <c r="D239" s="235" t="s">
        <v>2719</v>
      </c>
      <c r="E239" s="236" t="s">
        <v>1768</v>
      </c>
      <c r="F239" s="236" t="s">
        <v>1769</v>
      </c>
      <c r="G239" s="259"/>
      <c r="H239" s="259"/>
      <c r="I239" s="260"/>
      <c r="J239" s="261"/>
      <c r="K239" s="364"/>
      <c r="L239" s="365"/>
      <c r="M239" s="249"/>
      <c r="N239" s="229">
        <f>[2]pdc2018!N239</f>
        <v>0</v>
      </c>
      <c r="O239" s="230">
        <f>[2]pdc2018!O239</f>
        <v>0</v>
      </c>
      <c r="P239" s="230">
        <f>[2]pdc2018!P239</f>
        <v>0</v>
      </c>
      <c r="Q239" s="230">
        <f>[2]pdc2018!Q239</f>
        <v>0</v>
      </c>
      <c r="R239" s="230">
        <f>[2]pdc2018!R239</f>
        <v>0</v>
      </c>
      <c r="S239" s="231">
        <f>[2]pdc2018!S239</f>
        <v>0</v>
      </c>
      <c r="T239" s="229">
        <f t="shared" si="18"/>
        <v>0</v>
      </c>
      <c r="U239" s="232" t="str">
        <f t="shared" si="19"/>
        <v/>
      </c>
      <c r="V239" s="229">
        <f t="shared" si="20"/>
        <v>0</v>
      </c>
      <c r="W239" s="232" t="str">
        <f t="shared" si="21"/>
        <v/>
      </c>
      <c r="X239" s="229">
        <f t="shared" si="22"/>
        <v>0</v>
      </c>
      <c r="Y239" s="232" t="str">
        <f t="shared" si="23"/>
        <v/>
      </c>
    </row>
    <row r="240" spans="1:25" ht="24" customHeight="1">
      <c r="A240" s="189" t="s">
        <v>1612</v>
      </c>
      <c r="B240" s="263" t="s">
        <v>2723</v>
      </c>
      <c r="C240" s="264" t="s">
        <v>1611</v>
      </c>
      <c r="D240" s="264" t="s">
        <v>2717</v>
      </c>
      <c r="E240" s="245" t="s">
        <v>1768</v>
      </c>
      <c r="F240" s="245" t="s">
        <v>1769</v>
      </c>
      <c r="G240" s="259" t="s">
        <v>38</v>
      </c>
      <c r="H240" s="259" t="s">
        <v>2834</v>
      </c>
      <c r="I240" s="260" t="s">
        <v>797</v>
      </c>
      <c r="J240" s="261" t="s">
        <v>1428</v>
      </c>
      <c r="K240" s="364" t="s">
        <v>3177</v>
      </c>
      <c r="L240" s="366" t="s">
        <v>1603</v>
      </c>
      <c r="M240" s="249"/>
      <c r="N240" s="229">
        <f>[2]pdc2018!N240</f>
        <v>799848.17</v>
      </c>
      <c r="O240" s="230">
        <f>[2]pdc2018!O240</f>
        <v>981400</v>
      </c>
      <c r="P240" s="230">
        <f>[2]pdc2018!P240</f>
        <v>981400</v>
      </c>
      <c r="Q240" s="230">
        <f>[2]pdc2018!Q240</f>
        <v>1028100</v>
      </c>
      <c r="R240" s="230">
        <f>[2]pdc2018!R240</f>
        <v>1106000</v>
      </c>
      <c r="S240" s="231">
        <f>[2]pdc2018!S240</f>
        <v>1190000</v>
      </c>
      <c r="T240" s="229">
        <f t="shared" si="18"/>
        <v>46700</v>
      </c>
      <c r="U240" s="232">
        <f t="shared" si="19"/>
        <v>4.7585082535153859E-2</v>
      </c>
      <c r="V240" s="229">
        <f t="shared" si="20"/>
        <v>77900</v>
      </c>
      <c r="W240" s="232">
        <f t="shared" si="21"/>
        <v>7.5770839412508506E-2</v>
      </c>
      <c r="X240" s="229">
        <f t="shared" si="22"/>
        <v>84000</v>
      </c>
      <c r="Y240" s="232">
        <f t="shared" si="23"/>
        <v>7.5949367088607597E-2</v>
      </c>
    </row>
    <row r="241" spans="1:25" ht="24" customHeight="1">
      <c r="A241" s="233" t="s">
        <v>1770</v>
      </c>
      <c r="B241" s="234" t="s">
        <v>2723</v>
      </c>
      <c r="C241" s="235" t="s">
        <v>1771</v>
      </c>
      <c r="D241" s="235" t="s">
        <v>2719</v>
      </c>
      <c r="E241" s="258" t="s">
        <v>1772</v>
      </c>
      <c r="F241" s="258" t="s">
        <v>1773</v>
      </c>
      <c r="G241" s="259"/>
      <c r="H241" s="259"/>
      <c r="I241" s="260"/>
      <c r="J241" s="261"/>
      <c r="K241" s="364"/>
      <c r="L241" s="365"/>
      <c r="M241" s="249"/>
      <c r="N241" s="229">
        <f>[2]pdc2018!N241</f>
        <v>0</v>
      </c>
      <c r="O241" s="230">
        <f>[2]pdc2018!O241</f>
        <v>0</v>
      </c>
      <c r="P241" s="230">
        <f>[2]pdc2018!P241</f>
        <v>0</v>
      </c>
      <c r="Q241" s="230">
        <f>[2]pdc2018!Q241</f>
        <v>0</v>
      </c>
      <c r="R241" s="230">
        <f>[2]pdc2018!R241</f>
        <v>0</v>
      </c>
      <c r="S241" s="231">
        <f>[2]pdc2018!S241</f>
        <v>0</v>
      </c>
      <c r="T241" s="229">
        <f t="shared" si="18"/>
        <v>0</v>
      </c>
      <c r="U241" s="232" t="str">
        <f t="shared" si="19"/>
        <v/>
      </c>
      <c r="V241" s="229">
        <f t="shared" si="20"/>
        <v>0</v>
      </c>
      <c r="W241" s="232" t="str">
        <f t="shared" si="21"/>
        <v/>
      </c>
      <c r="X241" s="229">
        <f t="shared" si="22"/>
        <v>0</v>
      </c>
      <c r="Y241" s="232" t="str">
        <f t="shared" si="23"/>
        <v/>
      </c>
    </row>
    <row r="242" spans="1:25" ht="48" customHeight="1">
      <c r="A242" s="189" t="s">
        <v>1774</v>
      </c>
      <c r="B242" s="242" t="s">
        <v>2723</v>
      </c>
      <c r="C242" s="243" t="s">
        <v>1771</v>
      </c>
      <c r="D242" s="243" t="s">
        <v>2629</v>
      </c>
      <c r="E242" s="245" t="s">
        <v>1775</v>
      </c>
      <c r="F242" s="245" t="s">
        <v>2593</v>
      </c>
      <c r="G242" s="246" t="s">
        <v>364</v>
      </c>
      <c r="H242" s="246" t="s">
        <v>2594</v>
      </c>
      <c r="I242" s="247" t="s">
        <v>2595</v>
      </c>
      <c r="J242" s="248" t="s">
        <v>912</v>
      </c>
      <c r="K242" s="358" t="s">
        <v>3183</v>
      </c>
      <c r="L242" s="366" t="s">
        <v>2117</v>
      </c>
      <c r="M242" s="249"/>
      <c r="N242" s="229">
        <f>[2]pdc2018!N242</f>
        <v>55312.9</v>
      </c>
      <c r="O242" s="230">
        <f>[2]pdc2018!O242</f>
        <v>56000</v>
      </c>
      <c r="P242" s="230">
        <f>[2]pdc2018!P242</f>
        <v>62000</v>
      </c>
      <c r="Q242" s="230">
        <f>[2]pdc2018!Q242</f>
        <v>65000</v>
      </c>
      <c r="R242" s="230">
        <f>[2]pdc2018!R242</f>
        <v>67000</v>
      </c>
      <c r="S242" s="231">
        <f>[2]pdc2018!S242</f>
        <v>69000</v>
      </c>
      <c r="T242" s="229">
        <f t="shared" si="18"/>
        <v>3000</v>
      </c>
      <c r="U242" s="232">
        <f t="shared" si="19"/>
        <v>4.8387096774193547E-2</v>
      </c>
      <c r="V242" s="229">
        <f t="shared" si="20"/>
        <v>2000</v>
      </c>
      <c r="W242" s="232">
        <f t="shared" si="21"/>
        <v>3.0769230769230771E-2</v>
      </c>
      <c r="X242" s="229">
        <f t="shared" si="22"/>
        <v>2000</v>
      </c>
      <c r="Y242" s="232">
        <f t="shared" si="23"/>
        <v>2.9850746268656716E-2</v>
      </c>
    </row>
    <row r="243" spans="1:25" ht="36" customHeight="1">
      <c r="A243" s="189" t="s">
        <v>2596</v>
      </c>
      <c r="B243" s="242" t="s">
        <v>2723</v>
      </c>
      <c r="C243" s="243" t="s">
        <v>1771</v>
      </c>
      <c r="D243" s="243" t="s">
        <v>2717</v>
      </c>
      <c r="E243" s="245" t="s">
        <v>4060</v>
      </c>
      <c r="F243" s="245" t="s">
        <v>4061</v>
      </c>
      <c r="G243" s="259" t="s">
        <v>365</v>
      </c>
      <c r="H243" s="259" t="s">
        <v>2597</v>
      </c>
      <c r="I243" s="260" t="s">
        <v>3015</v>
      </c>
      <c r="J243" s="261" t="s">
        <v>912</v>
      </c>
      <c r="K243" s="364" t="s">
        <v>3183</v>
      </c>
      <c r="L243" s="361" t="s">
        <v>875</v>
      </c>
      <c r="M243" s="249"/>
      <c r="N243" s="229">
        <f>[2]pdc2018!N243</f>
        <v>1061000</v>
      </c>
      <c r="O243" s="230">
        <f>[2]pdc2018!O243</f>
        <v>1083000</v>
      </c>
      <c r="P243" s="230">
        <f>[2]pdc2018!P243</f>
        <v>1249000</v>
      </c>
      <c r="Q243" s="230">
        <f>[2]pdc2018!Q243</f>
        <v>1249000</v>
      </c>
      <c r="R243" s="230">
        <f>[2]pdc2018!R243</f>
        <v>1249000</v>
      </c>
      <c r="S243" s="231">
        <f>[2]pdc2018!S243</f>
        <v>1249000</v>
      </c>
      <c r="T243" s="229">
        <f t="shared" si="18"/>
        <v>0</v>
      </c>
      <c r="U243" s="232">
        <f t="shared" si="19"/>
        <v>0</v>
      </c>
      <c r="V243" s="229">
        <f t="shared" si="20"/>
        <v>0</v>
      </c>
      <c r="W243" s="232">
        <f t="shared" si="21"/>
        <v>0</v>
      </c>
      <c r="X243" s="229">
        <f t="shared" si="22"/>
        <v>0</v>
      </c>
      <c r="Y243" s="232">
        <f t="shared" si="23"/>
        <v>0</v>
      </c>
    </row>
    <row r="244" spans="1:25" ht="36" customHeight="1">
      <c r="A244" s="189" t="s">
        <v>2598</v>
      </c>
      <c r="B244" s="242" t="s">
        <v>2723</v>
      </c>
      <c r="C244" s="243" t="s">
        <v>1771</v>
      </c>
      <c r="D244" s="243" t="s">
        <v>1624</v>
      </c>
      <c r="E244" s="245" t="s">
        <v>2599</v>
      </c>
      <c r="F244" s="245" t="s">
        <v>2600</v>
      </c>
      <c r="G244" s="246" t="s">
        <v>366</v>
      </c>
      <c r="H244" s="246" t="s">
        <v>2601</v>
      </c>
      <c r="I244" s="247" t="s">
        <v>2602</v>
      </c>
      <c r="J244" s="248" t="s">
        <v>912</v>
      </c>
      <c r="K244" s="358" t="s">
        <v>3183</v>
      </c>
      <c r="L244" s="366" t="s">
        <v>2117</v>
      </c>
      <c r="M244" s="228"/>
      <c r="N244" s="229">
        <f>[2]pdc2018!N244</f>
        <v>922953.5</v>
      </c>
      <c r="O244" s="230">
        <f>[2]pdc2018!O244</f>
        <v>860000</v>
      </c>
      <c r="P244" s="230">
        <f>[2]pdc2018!P244</f>
        <v>1000000</v>
      </c>
      <c r="Q244" s="230">
        <f>[2]pdc2018!Q244</f>
        <v>1050000</v>
      </c>
      <c r="R244" s="230">
        <f>[2]pdc2018!R244</f>
        <v>1100000</v>
      </c>
      <c r="S244" s="231">
        <f>[2]pdc2018!S244</f>
        <v>1150000</v>
      </c>
      <c r="T244" s="229">
        <f t="shared" si="18"/>
        <v>50000</v>
      </c>
      <c r="U244" s="232">
        <f t="shared" si="19"/>
        <v>0.05</v>
      </c>
      <c r="V244" s="229">
        <f t="shared" si="20"/>
        <v>50000</v>
      </c>
      <c r="W244" s="232">
        <f t="shared" si="21"/>
        <v>4.7619047619047616E-2</v>
      </c>
      <c r="X244" s="229">
        <f t="shared" si="22"/>
        <v>50000</v>
      </c>
      <c r="Y244" s="232">
        <f t="shared" si="23"/>
        <v>4.5454545454545456E-2</v>
      </c>
    </row>
    <row r="245" spans="1:25" ht="55.5" customHeight="1">
      <c r="A245" s="219" t="s">
        <v>1613</v>
      </c>
      <c r="B245" s="220" t="s">
        <v>1614</v>
      </c>
      <c r="C245" s="221" t="s">
        <v>2718</v>
      </c>
      <c r="D245" s="221" t="s">
        <v>2719</v>
      </c>
      <c r="E245" s="222" t="s">
        <v>4062</v>
      </c>
      <c r="F245" s="222" t="s">
        <v>4063</v>
      </c>
      <c r="G245" s="223"/>
      <c r="H245" s="223"/>
      <c r="I245" s="224"/>
      <c r="J245" s="225"/>
      <c r="K245" s="362"/>
      <c r="L245" s="363"/>
      <c r="M245" s="249"/>
      <c r="N245" s="229">
        <f>[2]pdc2018!N245</f>
        <v>0</v>
      </c>
      <c r="O245" s="230">
        <f>[2]pdc2018!O245</f>
        <v>0</v>
      </c>
      <c r="P245" s="230">
        <f>[2]pdc2018!P245</f>
        <v>0</v>
      </c>
      <c r="Q245" s="230">
        <f>[2]pdc2018!Q245</f>
        <v>0</v>
      </c>
      <c r="R245" s="230">
        <f>[2]pdc2018!R245</f>
        <v>0</v>
      </c>
      <c r="S245" s="231">
        <f>[2]pdc2018!S245</f>
        <v>0</v>
      </c>
      <c r="T245" s="229">
        <f t="shared" si="18"/>
        <v>0</v>
      </c>
      <c r="U245" s="232" t="str">
        <f t="shared" si="19"/>
        <v/>
      </c>
      <c r="V245" s="229">
        <f t="shared" si="20"/>
        <v>0</v>
      </c>
      <c r="W245" s="232" t="str">
        <f t="shared" si="21"/>
        <v/>
      </c>
      <c r="X245" s="229">
        <f t="shared" si="22"/>
        <v>0</v>
      </c>
      <c r="Y245" s="232" t="str">
        <f t="shared" si="23"/>
        <v/>
      </c>
    </row>
    <row r="246" spans="1:25" ht="22.5" customHeight="1">
      <c r="A246" s="255" t="s">
        <v>1615</v>
      </c>
      <c r="B246" s="256" t="s">
        <v>1614</v>
      </c>
      <c r="C246" s="257" t="s">
        <v>2720</v>
      </c>
      <c r="D246" s="257" t="s">
        <v>2719</v>
      </c>
      <c r="E246" s="236" t="s">
        <v>1617</v>
      </c>
      <c r="F246" s="236" t="s">
        <v>1616</v>
      </c>
      <c r="G246" s="259"/>
      <c r="H246" s="259"/>
      <c r="I246" s="260"/>
      <c r="J246" s="261"/>
      <c r="K246" s="364"/>
      <c r="L246" s="365"/>
      <c r="M246" s="249"/>
      <c r="N246" s="229">
        <f>[2]pdc2018!N246</f>
        <v>0</v>
      </c>
      <c r="O246" s="230">
        <f>[2]pdc2018!O246</f>
        <v>0</v>
      </c>
      <c r="P246" s="230">
        <f>[2]pdc2018!P246</f>
        <v>0</v>
      </c>
      <c r="Q246" s="230">
        <f>[2]pdc2018!Q246</f>
        <v>0</v>
      </c>
      <c r="R246" s="230">
        <f>[2]pdc2018!R246</f>
        <v>0</v>
      </c>
      <c r="S246" s="231">
        <f>[2]pdc2018!S246</f>
        <v>0</v>
      </c>
      <c r="T246" s="229">
        <f t="shared" si="18"/>
        <v>0</v>
      </c>
      <c r="U246" s="232" t="str">
        <f t="shared" si="19"/>
        <v/>
      </c>
      <c r="V246" s="229">
        <f t="shared" si="20"/>
        <v>0</v>
      </c>
      <c r="W246" s="232" t="str">
        <f t="shared" si="21"/>
        <v/>
      </c>
      <c r="X246" s="229">
        <f t="shared" si="22"/>
        <v>0</v>
      </c>
      <c r="Y246" s="232" t="str">
        <f t="shared" si="23"/>
        <v/>
      </c>
    </row>
    <row r="247" spans="1:25" ht="36" customHeight="1">
      <c r="A247" s="262" t="s">
        <v>876</v>
      </c>
      <c r="B247" s="263" t="s">
        <v>1614</v>
      </c>
      <c r="C247" s="264" t="s">
        <v>2720</v>
      </c>
      <c r="D247" s="264" t="s">
        <v>2725</v>
      </c>
      <c r="E247" s="245" t="s">
        <v>878</v>
      </c>
      <c r="F247" s="245" t="s">
        <v>877</v>
      </c>
      <c r="G247" s="246" t="s">
        <v>122</v>
      </c>
      <c r="H247" s="246" t="s">
        <v>3011</v>
      </c>
      <c r="I247" s="260" t="s">
        <v>3012</v>
      </c>
      <c r="J247" s="261" t="s">
        <v>2392</v>
      </c>
      <c r="K247" s="364" t="s">
        <v>2394</v>
      </c>
      <c r="L247" s="366" t="s">
        <v>1618</v>
      </c>
      <c r="M247" s="249"/>
      <c r="N247" s="229">
        <f>[2]pdc2018!N247</f>
        <v>10424</v>
      </c>
      <c r="O247" s="230">
        <f>[2]pdc2018!O247</f>
        <v>0</v>
      </c>
      <c r="P247" s="230">
        <f>[2]pdc2018!P247</f>
        <v>51000</v>
      </c>
      <c r="Q247" s="230">
        <f>[2]pdc2018!Q247</f>
        <v>51000</v>
      </c>
      <c r="R247" s="230">
        <f>[2]pdc2018!R247</f>
        <v>51000</v>
      </c>
      <c r="S247" s="231">
        <f>[2]pdc2018!S247</f>
        <v>51000</v>
      </c>
      <c r="T247" s="229">
        <f t="shared" si="18"/>
        <v>0</v>
      </c>
      <c r="U247" s="232">
        <f t="shared" si="19"/>
        <v>0</v>
      </c>
      <c r="V247" s="229">
        <f t="shared" si="20"/>
        <v>0</v>
      </c>
      <c r="W247" s="232">
        <f t="shared" si="21"/>
        <v>0</v>
      </c>
      <c r="X247" s="229">
        <f t="shared" si="22"/>
        <v>0</v>
      </c>
      <c r="Y247" s="232">
        <f t="shared" si="23"/>
        <v>0</v>
      </c>
    </row>
    <row r="248" spans="1:25" ht="36" customHeight="1">
      <c r="A248" s="262" t="s">
        <v>880</v>
      </c>
      <c r="B248" s="263" t="s">
        <v>1614</v>
      </c>
      <c r="C248" s="264" t="s">
        <v>2720</v>
      </c>
      <c r="D248" s="264" t="s">
        <v>914</v>
      </c>
      <c r="E248" s="245" t="s">
        <v>4064</v>
      </c>
      <c r="F248" s="245" t="s">
        <v>4065</v>
      </c>
      <c r="G248" s="259" t="s">
        <v>40</v>
      </c>
      <c r="H248" s="259" t="s">
        <v>2603</v>
      </c>
      <c r="I248" s="260" t="s">
        <v>3015</v>
      </c>
      <c r="J248" s="261" t="s">
        <v>1398</v>
      </c>
      <c r="K248" s="364" t="s">
        <v>3179</v>
      </c>
      <c r="L248" s="361" t="s">
        <v>875</v>
      </c>
      <c r="M248" s="249"/>
      <c r="N248" s="229">
        <f>[2]pdc2018!N248</f>
        <v>17465000</v>
      </c>
      <c r="O248" s="230">
        <f>[2]pdc2018!O248</f>
        <v>17420000</v>
      </c>
      <c r="P248" s="230">
        <f>[2]pdc2018!P248</f>
        <v>18925000</v>
      </c>
      <c r="Q248" s="230">
        <f>[2]pdc2018!Q248</f>
        <v>18925000</v>
      </c>
      <c r="R248" s="230">
        <f>[2]pdc2018!R248</f>
        <v>18925000</v>
      </c>
      <c r="S248" s="231">
        <f>[2]pdc2018!S248</f>
        <v>18925000</v>
      </c>
      <c r="T248" s="229">
        <f t="shared" si="18"/>
        <v>0</v>
      </c>
      <c r="U248" s="232">
        <f t="shared" si="19"/>
        <v>0</v>
      </c>
      <c r="V248" s="229">
        <f t="shared" si="20"/>
        <v>0</v>
      </c>
      <c r="W248" s="232">
        <f t="shared" si="21"/>
        <v>0</v>
      </c>
      <c r="X248" s="229">
        <f t="shared" si="22"/>
        <v>0</v>
      </c>
      <c r="Y248" s="232">
        <f t="shared" si="23"/>
        <v>0</v>
      </c>
    </row>
    <row r="249" spans="1:25" ht="36" customHeight="1">
      <c r="A249" s="262" t="s">
        <v>881</v>
      </c>
      <c r="B249" s="263" t="s">
        <v>1614</v>
      </c>
      <c r="C249" s="264" t="s">
        <v>2720</v>
      </c>
      <c r="D249" s="264" t="s">
        <v>2130</v>
      </c>
      <c r="E249" s="245" t="s">
        <v>2604</v>
      </c>
      <c r="F249" s="244" t="s">
        <v>2605</v>
      </c>
      <c r="G249" s="259" t="s">
        <v>39</v>
      </c>
      <c r="H249" s="259" t="s">
        <v>2606</v>
      </c>
      <c r="I249" s="260" t="s">
        <v>2309</v>
      </c>
      <c r="J249" s="261" t="s">
        <v>1398</v>
      </c>
      <c r="K249" s="364" t="s">
        <v>3179</v>
      </c>
      <c r="L249" s="366" t="s">
        <v>1618</v>
      </c>
      <c r="M249" s="249"/>
      <c r="N249" s="229">
        <f>[2]pdc2018!N249</f>
        <v>398074</v>
      </c>
      <c r="O249" s="230">
        <f>[2]pdc2018!O249</f>
        <v>400000</v>
      </c>
      <c r="P249" s="230">
        <f>[2]pdc2018!P249</f>
        <v>400000</v>
      </c>
      <c r="Q249" s="230">
        <f>[2]pdc2018!Q249</f>
        <v>400000</v>
      </c>
      <c r="R249" s="230">
        <f>[2]pdc2018!R249</f>
        <v>400000</v>
      </c>
      <c r="S249" s="231">
        <f>[2]pdc2018!S249</f>
        <v>400000</v>
      </c>
      <c r="T249" s="229">
        <f t="shared" si="18"/>
        <v>0</v>
      </c>
      <c r="U249" s="232">
        <f t="shared" si="19"/>
        <v>0</v>
      </c>
      <c r="V249" s="229">
        <f t="shared" si="20"/>
        <v>0</v>
      </c>
      <c r="W249" s="232">
        <f t="shared" si="21"/>
        <v>0</v>
      </c>
      <c r="X249" s="229">
        <f t="shared" si="22"/>
        <v>0</v>
      </c>
      <c r="Y249" s="232">
        <f t="shared" si="23"/>
        <v>0</v>
      </c>
    </row>
    <row r="250" spans="1:25" ht="36" customHeight="1">
      <c r="A250" s="262" t="s">
        <v>882</v>
      </c>
      <c r="B250" s="263" t="s">
        <v>1614</v>
      </c>
      <c r="C250" s="264" t="s">
        <v>2720</v>
      </c>
      <c r="D250" s="264" t="s">
        <v>921</v>
      </c>
      <c r="E250" s="245" t="s">
        <v>884</v>
      </c>
      <c r="F250" s="245" t="s">
        <v>883</v>
      </c>
      <c r="G250" s="259" t="s">
        <v>124</v>
      </c>
      <c r="H250" s="259" t="s">
        <v>2607</v>
      </c>
      <c r="I250" s="260" t="s">
        <v>2608</v>
      </c>
      <c r="J250" s="261" t="s">
        <v>2392</v>
      </c>
      <c r="K250" s="364" t="s">
        <v>2394</v>
      </c>
      <c r="L250" s="366" t="s">
        <v>1618</v>
      </c>
      <c r="M250" s="249"/>
      <c r="N250" s="229">
        <f>[2]pdc2018!N250</f>
        <v>16216955.65</v>
      </c>
      <c r="O250" s="230">
        <f>[2]pdc2018!O250</f>
        <v>16540000</v>
      </c>
      <c r="P250" s="230">
        <f>[2]pdc2018!P250</f>
        <v>16500000</v>
      </c>
      <c r="Q250" s="230">
        <f>[2]pdc2018!Q250</f>
        <v>16500000</v>
      </c>
      <c r="R250" s="230">
        <f>[2]pdc2018!R250</f>
        <v>16500000</v>
      </c>
      <c r="S250" s="231">
        <f>[2]pdc2018!S250</f>
        <v>16500000</v>
      </c>
      <c r="T250" s="229">
        <f t="shared" si="18"/>
        <v>0</v>
      </c>
      <c r="U250" s="232">
        <f t="shared" si="19"/>
        <v>0</v>
      </c>
      <c r="V250" s="229">
        <f t="shared" si="20"/>
        <v>0</v>
      </c>
      <c r="W250" s="232">
        <f t="shared" si="21"/>
        <v>0</v>
      </c>
      <c r="X250" s="229">
        <f t="shared" si="22"/>
        <v>0</v>
      </c>
      <c r="Y250" s="232">
        <f t="shared" si="23"/>
        <v>0</v>
      </c>
    </row>
    <row r="251" spans="1:25" ht="36" customHeight="1">
      <c r="A251" s="262" t="s">
        <v>885</v>
      </c>
      <c r="B251" s="263" t="s">
        <v>1614</v>
      </c>
      <c r="C251" s="264" t="s">
        <v>2720</v>
      </c>
      <c r="D251" s="264" t="s">
        <v>886</v>
      </c>
      <c r="E251" s="245" t="s">
        <v>4066</v>
      </c>
      <c r="F251" s="245" t="s">
        <v>4067</v>
      </c>
      <c r="G251" s="259" t="s">
        <v>124</v>
      </c>
      <c r="H251" s="259" t="s">
        <v>2607</v>
      </c>
      <c r="I251" s="260" t="s">
        <v>2608</v>
      </c>
      <c r="J251" s="261" t="s">
        <v>2392</v>
      </c>
      <c r="K251" s="364" t="s">
        <v>2394</v>
      </c>
      <c r="L251" s="361" t="s">
        <v>875</v>
      </c>
      <c r="M251" s="249"/>
      <c r="N251" s="229">
        <f>[2]pdc2018!N251</f>
        <v>4780000</v>
      </c>
      <c r="O251" s="230">
        <f>[2]pdc2018!O251</f>
        <v>5144000</v>
      </c>
      <c r="P251" s="230">
        <f>[2]pdc2018!P251</f>
        <v>5144000</v>
      </c>
      <c r="Q251" s="230">
        <f>[2]pdc2018!Q251</f>
        <v>4580000</v>
      </c>
      <c r="R251" s="230">
        <f>[2]pdc2018!R251</f>
        <v>4580000</v>
      </c>
      <c r="S251" s="231">
        <f>[2]pdc2018!S251</f>
        <v>4580000</v>
      </c>
      <c r="T251" s="229">
        <f t="shared" si="18"/>
        <v>-564000</v>
      </c>
      <c r="U251" s="232">
        <f t="shared" si="19"/>
        <v>-0.10964230171073094</v>
      </c>
      <c r="V251" s="229">
        <f t="shared" si="20"/>
        <v>0</v>
      </c>
      <c r="W251" s="232">
        <f t="shared" si="21"/>
        <v>0</v>
      </c>
      <c r="X251" s="229">
        <f t="shared" si="22"/>
        <v>0</v>
      </c>
      <c r="Y251" s="232">
        <f t="shared" si="23"/>
        <v>0</v>
      </c>
    </row>
    <row r="252" spans="1:25" ht="25.5" customHeight="1">
      <c r="A252" s="262" t="s">
        <v>4068</v>
      </c>
      <c r="B252" s="267" t="s">
        <v>1614</v>
      </c>
      <c r="C252" s="268" t="s">
        <v>2720</v>
      </c>
      <c r="D252" s="268" t="s">
        <v>4069</v>
      </c>
      <c r="E252" s="269" t="s">
        <v>4070</v>
      </c>
      <c r="F252" s="269" t="s">
        <v>4071</v>
      </c>
      <c r="G252" s="270" t="s">
        <v>360</v>
      </c>
      <c r="H252" s="270" t="s">
        <v>2609</v>
      </c>
      <c r="I252" s="271" t="s">
        <v>2610</v>
      </c>
      <c r="J252" s="272" t="s">
        <v>1398</v>
      </c>
      <c r="K252" s="367" t="s">
        <v>3179</v>
      </c>
      <c r="L252" s="368" t="s">
        <v>1618</v>
      </c>
      <c r="M252" s="249"/>
      <c r="N252" s="229">
        <f>[2]pdc2018!N252</f>
        <v>0</v>
      </c>
      <c r="O252" s="230">
        <f>[2]pdc2018!O252</f>
        <v>0</v>
      </c>
      <c r="P252" s="230">
        <f>[2]pdc2018!P252</f>
        <v>0</v>
      </c>
      <c r="Q252" s="230">
        <f>[2]pdc2018!Q252</f>
        <v>0</v>
      </c>
      <c r="R252" s="230">
        <f>[2]pdc2018!R252</f>
        <v>0</v>
      </c>
      <c r="S252" s="231">
        <f>[2]pdc2018!S252</f>
        <v>0</v>
      </c>
      <c r="T252" s="229">
        <f t="shared" si="18"/>
        <v>0</v>
      </c>
      <c r="U252" s="232" t="str">
        <f t="shared" si="19"/>
        <v/>
      </c>
      <c r="V252" s="229">
        <f t="shared" si="20"/>
        <v>0</v>
      </c>
      <c r="W252" s="232" t="str">
        <f t="shared" si="21"/>
        <v/>
      </c>
      <c r="X252" s="229">
        <f t="shared" si="22"/>
        <v>0</v>
      </c>
      <c r="Y252" s="232" t="str">
        <f t="shared" si="23"/>
        <v/>
      </c>
    </row>
    <row r="253" spans="1:25" ht="36" customHeight="1">
      <c r="A253" s="262" t="s">
        <v>887</v>
      </c>
      <c r="B253" s="263" t="s">
        <v>1614</v>
      </c>
      <c r="C253" s="264" t="s">
        <v>2720</v>
      </c>
      <c r="D253" s="264" t="s">
        <v>922</v>
      </c>
      <c r="E253" s="245" t="s">
        <v>4072</v>
      </c>
      <c r="F253" s="245" t="s">
        <v>4073</v>
      </c>
      <c r="G253" s="259" t="s">
        <v>360</v>
      </c>
      <c r="H253" s="259" t="s">
        <v>2609</v>
      </c>
      <c r="I253" s="260" t="s">
        <v>2610</v>
      </c>
      <c r="J253" s="261" t="s">
        <v>1398</v>
      </c>
      <c r="K253" s="364" t="s">
        <v>3179</v>
      </c>
      <c r="L253" s="366" t="s">
        <v>1618</v>
      </c>
      <c r="M253" s="249"/>
      <c r="N253" s="229">
        <f>[2]pdc2018!N253</f>
        <v>25818708.920000002</v>
      </c>
      <c r="O253" s="230">
        <f>[2]pdc2018!O253</f>
        <v>24670000</v>
      </c>
      <c r="P253" s="230">
        <f>[2]pdc2018!P253</f>
        <v>25100000</v>
      </c>
      <c r="Q253" s="230">
        <f>[2]pdc2018!Q253</f>
        <v>25305000</v>
      </c>
      <c r="R253" s="230">
        <f>[2]pdc2018!R253</f>
        <v>25305000</v>
      </c>
      <c r="S253" s="231">
        <f>[2]pdc2018!S253</f>
        <v>25305000</v>
      </c>
      <c r="T253" s="229">
        <f t="shared" si="18"/>
        <v>205000</v>
      </c>
      <c r="U253" s="232">
        <f t="shared" si="19"/>
        <v>8.1673306772908367E-3</v>
      </c>
      <c r="V253" s="229">
        <f t="shared" si="20"/>
        <v>0</v>
      </c>
      <c r="W253" s="232">
        <f t="shared" si="21"/>
        <v>0</v>
      </c>
      <c r="X253" s="229">
        <f t="shared" si="22"/>
        <v>0</v>
      </c>
      <c r="Y253" s="232">
        <f t="shared" si="23"/>
        <v>0</v>
      </c>
    </row>
    <row r="254" spans="1:25" ht="25.5" customHeight="1">
      <c r="A254" s="262" t="s">
        <v>2611</v>
      </c>
      <c r="B254" s="263" t="s">
        <v>1614</v>
      </c>
      <c r="C254" s="264" t="s">
        <v>2720</v>
      </c>
      <c r="D254" s="264" t="s">
        <v>2612</v>
      </c>
      <c r="E254" s="245" t="s">
        <v>2613</v>
      </c>
      <c r="F254" s="245" t="s">
        <v>2614</v>
      </c>
      <c r="G254" s="259" t="s">
        <v>41</v>
      </c>
      <c r="H254" s="259" t="s">
        <v>2615</v>
      </c>
      <c r="I254" s="266" t="s">
        <v>2616</v>
      </c>
      <c r="J254" s="261" t="s">
        <v>1398</v>
      </c>
      <c r="K254" s="364" t="s">
        <v>3179</v>
      </c>
      <c r="L254" s="366" t="s">
        <v>1618</v>
      </c>
      <c r="M254" s="249"/>
      <c r="N254" s="229">
        <f>[2]pdc2018!N254</f>
        <v>0</v>
      </c>
      <c r="O254" s="230">
        <f>[2]pdc2018!O254</f>
        <v>0</v>
      </c>
      <c r="P254" s="230">
        <f>[2]pdc2018!P254</f>
        <v>0</v>
      </c>
      <c r="Q254" s="230">
        <f>[2]pdc2018!Q254</f>
        <v>0</v>
      </c>
      <c r="R254" s="230">
        <f>[2]pdc2018!R254</f>
        <v>0</v>
      </c>
      <c r="S254" s="231">
        <f>[2]pdc2018!S254</f>
        <v>0</v>
      </c>
      <c r="T254" s="229">
        <f t="shared" si="18"/>
        <v>0</v>
      </c>
      <c r="U254" s="232" t="str">
        <f t="shared" si="19"/>
        <v/>
      </c>
      <c r="V254" s="229">
        <f t="shared" si="20"/>
        <v>0</v>
      </c>
      <c r="W254" s="232" t="str">
        <f t="shared" si="21"/>
        <v/>
      </c>
      <c r="X254" s="229">
        <f t="shared" si="22"/>
        <v>0</v>
      </c>
      <c r="Y254" s="232" t="str">
        <f t="shared" si="23"/>
        <v/>
      </c>
    </row>
    <row r="255" spans="1:25" ht="25.5" customHeight="1">
      <c r="A255" s="262" t="s">
        <v>4074</v>
      </c>
      <c r="B255" s="267" t="s">
        <v>1614</v>
      </c>
      <c r="C255" s="268" t="s">
        <v>2720</v>
      </c>
      <c r="D255" s="268" t="s">
        <v>907</v>
      </c>
      <c r="E255" s="269" t="s">
        <v>4075</v>
      </c>
      <c r="F255" s="269" t="s">
        <v>4076</v>
      </c>
      <c r="G255" s="270" t="s">
        <v>4077</v>
      </c>
      <c r="H255" s="270" t="s">
        <v>4078</v>
      </c>
      <c r="I255" s="271" t="s">
        <v>4079</v>
      </c>
      <c r="J255" s="272" t="s">
        <v>1398</v>
      </c>
      <c r="K255" s="367" t="s">
        <v>3179</v>
      </c>
      <c r="L255" s="368" t="s">
        <v>1618</v>
      </c>
      <c r="M255" s="249"/>
      <c r="N255" s="229">
        <f>[2]pdc2018!N255</f>
        <v>0</v>
      </c>
      <c r="O255" s="230">
        <f>[2]pdc2018!O255</f>
        <v>0</v>
      </c>
      <c r="P255" s="230">
        <f>[2]pdc2018!P255</f>
        <v>0</v>
      </c>
      <c r="Q255" s="230">
        <f>[2]pdc2018!Q255</f>
        <v>0</v>
      </c>
      <c r="R255" s="230">
        <f>[2]pdc2018!R255</f>
        <v>0</v>
      </c>
      <c r="S255" s="231">
        <f>[2]pdc2018!S255</f>
        <v>0</v>
      </c>
      <c r="T255" s="229">
        <f t="shared" si="18"/>
        <v>0</v>
      </c>
      <c r="U255" s="232" t="str">
        <f t="shared" si="19"/>
        <v/>
      </c>
      <c r="V255" s="229">
        <f t="shared" si="20"/>
        <v>0</v>
      </c>
      <c r="W255" s="232" t="str">
        <f t="shared" si="21"/>
        <v/>
      </c>
      <c r="X255" s="229">
        <f t="shared" si="22"/>
        <v>0</v>
      </c>
      <c r="Y255" s="232" t="str">
        <f t="shared" si="23"/>
        <v/>
      </c>
    </row>
    <row r="256" spans="1:25" ht="36" customHeight="1">
      <c r="A256" s="262" t="s">
        <v>2617</v>
      </c>
      <c r="B256" s="263" t="s">
        <v>1614</v>
      </c>
      <c r="C256" s="264" t="s">
        <v>2720</v>
      </c>
      <c r="D256" s="264" t="s">
        <v>1057</v>
      </c>
      <c r="E256" s="245" t="s">
        <v>4080</v>
      </c>
      <c r="F256" s="245" t="s">
        <v>4081</v>
      </c>
      <c r="G256" s="259" t="s">
        <v>361</v>
      </c>
      <c r="H256" s="259" t="s">
        <v>2618</v>
      </c>
      <c r="I256" s="260" t="s">
        <v>2619</v>
      </c>
      <c r="J256" s="261" t="s">
        <v>1398</v>
      </c>
      <c r="K256" s="364" t="s">
        <v>3179</v>
      </c>
      <c r="L256" s="366" t="s">
        <v>1618</v>
      </c>
      <c r="M256" s="249"/>
      <c r="N256" s="229">
        <f>[2]pdc2018!N256</f>
        <v>764549.96</v>
      </c>
      <c r="O256" s="230">
        <f>[2]pdc2018!O256</f>
        <v>800000</v>
      </c>
      <c r="P256" s="230">
        <f>[2]pdc2018!P256</f>
        <v>550000</v>
      </c>
      <c r="Q256" s="230">
        <f>[2]pdc2018!Q256</f>
        <v>550000</v>
      </c>
      <c r="R256" s="230">
        <f>[2]pdc2018!R256</f>
        <v>550000</v>
      </c>
      <c r="S256" s="231">
        <f>[2]pdc2018!S256</f>
        <v>550000</v>
      </c>
      <c r="T256" s="229">
        <f t="shared" si="18"/>
        <v>0</v>
      </c>
      <c r="U256" s="232">
        <f t="shared" si="19"/>
        <v>0</v>
      </c>
      <c r="V256" s="229">
        <f t="shared" si="20"/>
        <v>0</v>
      </c>
      <c r="W256" s="232">
        <f t="shared" si="21"/>
        <v>0</v>
      </c>
      <c r="X256" s="229">
        <f t="shared" si="22"/>
        <v>0</v>
      </c>
      <c r="Y256" s="232">
        <f t="shared" si="23"/>
        <v>0</v>
      </c>
    </row>
    <row r="257" spans="1:25" ht="25.5" customHeight="1">
      <c r="A257" s="255" t="s">
        <v>888</v>
      </c>
      <c r="B257" s="256" t="s">
        <v>1614</v>
      </c>
      <c r="C257" s="257" t="s">
        <v>2721</v>
      </c>
      <c r="D257" s="257" t="s">
        <v>2719</v>
      </c>
      <c r="E257" s="236" t="s">
        <v>890</v>
      </c>
      <c r="F257" s="236" t="s">
        <v>889</v>
      </c>
      <c r="G257" s="259"/>
      <c r="H257" s="259"/>
      <c r="I257" s="260"/>
      <c r="J257" s="261"/>
      <c r="K257" s="364"/>
      <c r="L257" s="365"/>
      <c r="M257" s="249"/>
      <c r="N257" s="229">
        <f>[2]pdc2018!N257</f>
        <v>0</v>
      </c>
      <c r="O257" s="230">
        <f>[2]pdc2018!O257</f>
        <v>0</v>
      </c>
      <c r="P257" s="230">
        <f>[2]pdc2018!P257</f>
        <v>0</v>
      </c>
      <c r="Q257" s="230">
        <f>[2]pdc2018!Q257</f>
        <v>0</v>
      </c>
      <c r="R257" s="230">
        <f>[2]pdc2018!R257</f>
        <v>0</v>
      </c>
      <c r="S257" s="231">
        <f>[2]pdc2018!S257</f>
        <v>0</v>
      </c>
      <c r="T257" s="229">
        <f t="shared" si="18"/>
        <v>0</v>
      </c>
      <c r="U257" s="232" t="str">
        <f t="shared" si="19"/>
        <v/>
      </c>
      <c r="V257" s="229">
        <f t="shared" si="20"/>
        <v>0</v>
      </c>
      <c r="W257" s="232" t="str">
        <f t="shared" si="21"/>
        <v/>
      </c>
      <c r="X257" s="229">
        <f t="shared" si="22"/>
        <v>0</v>
      </c>
      <c r="Y257" s="232" t="str">
        <f t="shared" si="23"/>
        <v/>
      </c>
    </row>
    <row r="258" spans="1:25" ht="48" customHeight="1">
      <c r="A258" s="262" t="s">
        <v>394</v>
      </c>
      <c r="B258" s="263" t="s">
        <v>1614</v>
      </c>
      <c r="C258" s="264" t="s">
        <v>2721</v>
      </c>
      <c r="D258" s="264" t="s">
        <v>2725</v>
      </c>
      <c r="E258" s="245" t="s">
        <v>4082</v>
      </c>
      <c r="F258" s="245" t="s">
        <v>4083</v>
      </c>
      <c r="G258" s="246" t="s">
        <v>122</v>
      </c>
      <c r="H258" s="246" t="s">
        <v>3011</v>
      </c>
      <c r="I258" s="247" t="s">
        <v>3012</v>
      </c>
      <c r="J258" s="261" t="s">
        <v>2392</v>
      </c>
      <c r="K258" s="358" t="s">
        <v>2394</v>
      </c>
      <c r="L258" s="366" t="s">
        <v>2117</v>
      </c>
      <c r="M258" s="249"/>
      <c r="N258" s="229">
        <f>[2]pdc2018!N258</f>
        <v>139939.15</v>
      </c>
      <c r="O258" s="230">
        <f>[2]pdc2018!O258</f>
        <v>470000</v>
      </c>
      <c r="P258" s="230">
        <f>[2]pdc2018!P258</f>
        <v>460000</v>
      </c>
      <c r="Q258" s="230">
        <f>[2]pdc2018!Q258</f>
        <v>460000</v>
      </c>
      <c r="R258" s="230">
        <f>[2]pdc2018!R258</f>
        <v>460000</v>
      </c>
      <c r="S258" s="231">
        <f>[2]pdc2018!S258</f>
        <v>460000</v>
      </c>
      <c r="T258" s="229">
        <f t="shared" si="18"/>
        <v>0</v>
      </c>
      <c r="U258" s="232">
        <f t="shared" si="19"/>
        <v>0</v>
      </c>
      <c r="V258" s="229">
        <f t="shared" si="20"/>
        <v>0</v>
      </c>
      <c r="W258" s="232">
        <f t="shared" si="21"/>
        <v>0</v>
      </c>
      <c r="X258" s="229">
        <f t="shared" si="22"/>
        <v>0</v>
      </c>
      <c r="Y258" s="232">
        <f t="shared" si="23"/>
        <v>0</v>
      </c>
    </row>
    <row r="259" spans="1:25" ht="36" customHeight="1">
      <c r="A259" s="262" t="s">
        <v>395</v>
      </c>
      <c r="B259" s="263" t="s">
        <v>1614</v>
      </c>
      <c r="C259" s="264" t="s">
        <v>2721</v>
      </c>
      <c r="D259" s="264" t="s">
        <v>914</v>
      </c>
      <c r="E259" s="245" t="s">
        <v>4084</v>
      </c>
      <c r="F259" s="244" t="s">
        <v>4085</v>
      </c>
      <c r="G259" s="246" t="s">
        <v>868</v>
      </c>
      <c r="H259" s="246" t="s">
        <v>3062</v>
      </c>
      <c r="I259" s="247" t="s">
        <v>3015</v>
      </c>
      <c r="J259" s="248" t="s">
        <v>2103</v>
      </c>
      <c r="K259" s="364" t="s">
        <v>3172</v>
      </c>
      <c r="L259" s="366" t="s">
        <v>875</v>
      </c>
      <c r="M259" s="249"/>
      <c r="N259" s="229">
        <f>[2]pdc2018!N259</f>
        <v>42000</v>
      </c>
      <c r="O259" s="230">
        <f>[2]pdc2018!O259</f>
        <v>188000</v>
      </c>
      <c r="P259" s="230">
        <f>[2]pdc2018!P259</f>
        <v>441000</v>
      </c>
      <c r="Q259" s="230">
        <f>[2]pdc2018!Q259</f>
        <v>441000</v>
      </c>
      <c r="R259" s="230">
        <f>[2]pdc2018!R259</f>
        <v>441000</v>
      </c>
      <c r="S259" s="231">
        <f>[2]pdc2018!S259</f>
        <v>441000</v>
      </c>
      <c r="T259" s="229">
        <f t="shared" si="18"/>
        <v>0</v>
      </c>
      <c r="U259" s="232">
        <f t="shared" si="19"/>
        <v>0</v>
      </c>
      <c r="V259" s="229">
        <f t="shared" si="20"/>
        <v>0</v>
      </c>
      <c r="W259" s="232">
        <f t="shared" si="21"/>
        <v>0</v>
      </c>
      <c r="X259" s="229">
        <f t="shared" si="22"/>
        <v>0</v>
      </c>
      <c r="Y259" s="232">
        <f t="shared" si="23"/>
        <v>0</v>
      </c>
    </row>
    <row r="260" spans="1:25" ht="36" customHeight="1">
      <c r="A260" s="262" t="s">
        <v>396</v>
      </c>
      <c r="B260" s="263" t="s">
        <v>1614</v>
      </c>
      <c r="C260" s="264" t="s">
        <v>2721</v>
      </c>
      <c r="D260" s="264" t="s">
        <v>915</v>
      </c>
      <c r="E260" s="245" t="s">
        <v>398</v>
      </c>
      <c r="F260" s="245" t="s">
        <v>397</v>
      </c>
      <c r="G260" s="246" t="s">
        <v>122</v>
      </c>
      <c r="H260" s="246" t="s">
        <v>3011</v>
      </c>
      <c r="I260" s="247" t="s">
        <v>3012</v>
      </c>
      <c r="J260" s="261" t="s">
        <v>2392</v>
      </c>
      <c r="K260" s="358" t="s">
        <v>2394</v>
      </c>
      <c r="L260" s="366" t="s">
        <v>2117</v>
      </c>
      <c r="M260" s="249"/>
      <c r="N260" s="229">
        <f>[2]pdc2018!N260</f>
        <v>826288.79</v>
      </c>
      <c r="O260" s="230">
        <f>[2]pdc2018!O260</f>
        <v>683000</v>
      </c>
      <c r="P260" s="230">
        <f>[2]pdc2018!P260</f>
        <v>683000</v>
      </c>
      <c r="Q260" s="230">
        <f>[2]pdc2018!Q260</f>
        <v>683000</v>
      </c>
      <c r="R260" s="230">
        <f>[2]pdc2018!R260</f>
        <v>683000</v>
      </c>
      <c r="S260" s="231">
        <f>[2]pdc2018!S260</f>
        <v>683000</v>
      </c>
      <c r="T260" s="229">
        <f t="shared" si="18"/>
        <v>0</v>
      </c>
      <c r="U260" s="232">
        <f t="shared" si="19"/>
        <v>0</v>
      </c>
      <c r="V260" s="229">
        <f t="shared" si="20"/>
        <v>0</v>
      </c>
      <c r="W260" s="232">
        <f t="shared" si="21"/>
        <v>0</v>
      </c>
      <c r="X260" s="229">
        <f t="shared" si="22"/>
        <v>0</v>
      </c>
      <c r="Y260" s="232">
        <f t="shared" si="23"/>
        <v>0</v>
      </c>
    </row>
    <row r="261" spans="1:25" ht="48.75" customHeight="1">
      <c r="A261" s="262" t="s">
        <v>399</v>
      </c>
      <c r="B261" s="263" t="s">
        <v>1614</v>
      </c>
      <c r="C261" s="264" t="s">
        <v>2721</v>
      </c>
      <c r="D261" s="264" t="s">
        <v>2130</v>
      </c>
      <c r="E261" s="245" t="s">
        <v>4086</v>
      </c>
      <c r="F261" s="244" t="s">
        <v>4087</v>
      </c>
      <c r="G261" s="246" t="s">
        <v>122</v>
      </c>
      <c r="H261" s="246" t="s">
        <v>3011</v>
      </c>
      <c r="I261" s="247" t="s">
        <v>3012</v>
      </c>
      <c r="J261" s="261" t="s">
        <v>2392</v>
      </c>
      <c r="K261" s="358" t="s">
        <v>2394</v>
      </c>
      <c r="L261" s="366" t="s">
        <v>2117</v>
      </c>
      <c r="M261" s="249"/>
      <c r="N261" s="229">
        <f>[2]pdc2018!N261</f>
        <v>76180.460000000006</v>
      </c>
      <c r="O261" s="230">
        <f>[2]pdc2018!O261</f>
        <v>45000</v>
      </c>
      <c r="P261" s="230">
        <f>[2]pdc2018!P261</f>
        <v>45000</v>
      </c>
      <c r="Q261" s="230">
        <f>[2]pdc2018!Q261</f>
        <v>45000</v>
      </c>
      <c r="R261" s="230">
        <f>[2]pdc2018!R261</f>
        <v>45000</v>
      </c>
      <c r="S261" s="231">
        <f>[2]pdc2018!S261</f>
        <v>45000</v>
      </c>
      <c r="T261" s="229">
        <f t="shared" si="18"/>
        <v>0</v>
      </c>
      <c r="U261" s="232">
        <f t="shared" si="19"/>
        <v>0</v>
      </c>
      <c r="V261" s="229">
        <f t="shared" si="20"/>
        <v>0</v>
      </c>
      <c r="W261" s="232">
        <f t="shared" si="21"/>
        <v>0</v>
      </c>
      <c r="X261" s="229">
        <f t="shared" si="22"/>
        <v>0</v>
      </c>
      <c r="Y261" s="232">
        <f t="shared" si="23"/>
        <v>0</v>
      </c>
    </row>
    <row r="262" spans="1:25" ht="36" customHeight="1">
      <c r="A262" s="262" t="s">
        <v>896</v>
      </c>
      <c r="B262" s="263" t="s">
        <v>1614</v>
      </c>
      <c r="C262" s="264" t="s">
        <v>2721</v>
      </c>
      <c r="D262" s="264" t="s">
        <v>2360</v>
      </c>
      <c r="E262" s="245" t="s">
        <v>3330</v>
      </c>
      <c r="F262" s="244" t="s">
        <v>3331</v>
      </c>
      <c r="G262" s="246" t="s">
        <v>122</v>
      </c>
      <c r="H262" s="246" t="s">
        <v>3011</v>
      </c>
      <c r="I262" s="247" t="s">
        <v>3012</v>
      </c>
      <c r="J262" s="261" t="s">
        <v>2392</v>
      </c>
      <c r="K262" s="358" t="s">
        <v>2394</v>
      </c>
      <c r="L262" s="366" t="s">
        <v>2117</v>
      </c>
      <c r="M262" s="249"/>
      <c r="N262" s="229">
        <f>[2]pdc2018!N262</f>
        <v>0</v>
      </c>
      <c r="O262" s="230">
        <f>[2]pdc2018!O262</f>
        <v>0</v>
      </c>
      <c r="P262" s="230">
        <f>[2]pdc2018!P262</f>
        <v>0</v>
      </c>
      <c r="Q262" s="230">
        <f>[2]pdc2018!Q262</f>
        <v>0</v>
      </c>
      <c r="R262" s="230">
        <f>[2]pdc2018!R262</f>
        <v>0</v>
      </c>
      <c r="S262" s="231">
        <f>[2]pdc2018!S262</f>
        <v>0</v>
      </c>
      <c r="T262" s="229">
        <f t="shared" si="18"/>
        <v>0</v>
      </c>
      <c r="U262" s="232" t="str">
        <f t="shared" si="19"/>
        <v/>
      </c>
      <c r="V262" s="229">
        <f t="shared" si="20"/>
        <v>0</v>
      </c>
      <c r="W262" s="232" t="str">
        <f t="shared" si="21"/>
        <v/>
      </c>
      <c r="X262" s="229">
        <f t="shared" si="22"/>
        <v>0</v>
      </c>
      <c r="Y262" s="232" t="str">
        <f t="shared" si="23"/>
        <v/>
      </c>
    </row>
    <row r="263" spans="1:25" ht="36" customHeight="1">
      <c r="A263" s="262" t="s">
        <v>897</v>
      </c>
      <c r="B263" s="263" t="s">
        <v>1614</v>
      </c>
      <c r="C263" s="264" t="s">
        <v>2721</v>
      </c>
      <c r="D263" s="264" t="s">
        <v>921</v>
      </c>
      <c r="E263" s="245" t="s">
        <v>899</v>
      </c>
      <c r="F263" s="245" t="s">
        <v>898</v>
      </c>
      <c r="G263" s="259" t="s">
        <v>124</v>
      </c>
      <c r="H263" s="259" t="s">
        <v>2607</v>
      </c>
      <c r="I263" s="260" t="s">
        <v>2608</v>
      </c>
      <c r="J263" s="261" t="s">
        <v>2392</v>
      </c>
      <c r="K263" s="358" t="s">
        <v>2394</v>
      </c>
      <c r="L263" s="366" t="s">
        <v>2117</v>
      </c>
      <c r="M263" s="249"/>
      <c r="N263" s="229">
        <f>[2]pdc2018!N263</f>
        <v>2765956.05</v>
      </c>
      <c r="O263" s="230">
        <f>[2]pdc2018!O263</f>
        <v>2951000</v>
      </c>
      <c r="P263" s="230">
        <f>[2]pdc2018!P263</f>
        <v>2951000</v>
      </c>
      <c r="Q263" s="230">
        <f>[2]pdc2018!Q263</f>
        <v>2951000</v>
      </c>
      <c r="R263" s="230">
        <f>[2]pdc2018!R263</f>
        <v>2951000</v>
      </c>
      <c r="S263" s="231">
        <f>[2]pdc2018!S263</f>
        <v>2951000</v>
      </c>
      <c r="T263" s="229">
        <f t="shared" si="18"/>
        <v>0</v>
      </c>
      <c r="U263" s="232">
        <f t="shared" si="19"/>
        <v>0</v>
      </c>
      <c r="V263" s="229">
        <f t="shared" si="20"/>
        <v>0</v>
      </c>
      <c r="W263" s="232">
        <f t="shared" si="21"/>
        <v>0</v>
      </c>
      <c r="X263" s="229">
        <f t="shared" si="22"/>
        <v>0</v>
      </c>
      <c r="Y263" s="232">
        <f t="shared" si="23"/>
        <v>0</v>
      </c>
    </row>
    <row r="264" spans="1:25" ht="36" customHeight="1">
      <c r="A264" s="262" t="s">
        <v>900</v>
      </c>
      <c r="B264" s="263" t="s">
        <v>1614</v>
      </c>
      <c r="C264" s="264" t="s">
        <v>2721</v>
      </c>
      <c r="D264" s="264" t="s">
        <v>886</v>
      </c>
      <c r="E264" s="245" t="s">
        <v>4088</v>
      </c>
      <c r="F264" s="245" t="s">
        <v>4089</v>
      </c>
      <c r="G264" s="259" t="s">
        <v>124</v>
      </c>
      <c r="H264" s="259" t="s">
        <v>2607</v>
      </c>
      <c r="I264" s="260" t="s">
        <v>2608</v>
      </c>
      <c r="J264" s="261" t="s">
        <v>2392</v>
      </c>
      <c r="K264" s="358" t="s">
        <v>2394</v>
      </c>
      <c r="L264" s="366" t="s">
        <v>875</v>
      </c>
      <c r="M264" s="249"/>
      <c r="N264" s="229">
        <f>[2]pdc2018!N264</f>
        <v>1711000</v>
      </c>
      <c r="O264" s="230">
        <f>[2]pdc2018!O264</f>
        <v>1883000</v>
      </c>
      <c r="P264" s="230">
        <f>[2]pdc2018!P264</f>
        <v>1883000</v>
      </c>
      <c r="Q264" s="230">
        <f>[2]pdc2018!Q264</f>
        <v>573000</v>
      </c>
      <c r="R264" s="230">
        <f>[2]pdc2018!R264</f>
        <v>573000</v>
      </c>
      <c r="S264" s="231">
        <f>[2]pdc2018!S264</f>
        <v>573000</v>
      </c>
      <c r="T264" s="229">
        <f t="shared" si="18"/>
        <v>-1310000</v>
      </c>
      <c r="U264" s="232">
        <f t="shared" si="19"/>
        <v>-0.6956983536909187</v>
      </c>
      <c r="V264" s="229">
        <f t="shared" si="20"/>
        <v>0</v>
      </c>
      <c r="W264" s="232">
        <f t="shared" si="21"/>
        <v>0</v>
      </c>
      <c r="X264" s="229">
        <f t="shared" si="22"/>
        <v>0</v>
      </c>
      <c r="Y264" s="232">
        <f t="shared" si="23"/>
        <v>0</v>
      </c>
    </row>
    <row r="265" spans="1:25" ht="36" customHeight="1">
      <c r="A265" s="262" t="s">
        <v>901</v>
      </c>
      <c r="B265" s="263" t="s">
        <v>1614</v>
      </c>
      <c r="C265" s="264" t="s">
        <v>2721</v>
      </c>
      <c r="D265" s="264" t="s">
        <v>902</v>
      </c>
      <c r="E265" s="245" t="s">
        <v>904</v>
      </c>
      <c r="F265" s="245" t="s">
        <v>903</v>
      </c>
      <c r="G265" s="246" t="s">
        <v>124</v>
      </c>
      <c r="H265" s="246" t="s">
        <v>2607</v>
      </c>
      <c r="I265" s="260" t="s">
        <v>2608</v>
      </c>
      <c r="J265" s="261" t="s">
        <v>2392</v>
      </c>
      <c r="K265" s="358" t="s">
        <v>2394</v>
      </c>
      <c r="L265" s="366" t="s">
        <v>2117</v>
      </c>
      <c r="M265" s="249"/>
      <c r="N265" s="229">
        <f>[2]pdc2018!N265</f>
        <v>175835.02</v>
      </c>
      <c r="O265" s="230">
        <f>[2]pdc2018!O265</f>
        <v>171000</v>
      </c>
      <c r="P265" s="230">
        <f>[2]pdc2018!P265</f>
        <v>176000</v>
      </c>
      <c r="Q265" s="230">
        <f>[2]pdc2018!Q265</f>
        <v>176000</v>
      </c>
      <c r="R265" s="230">
        <f>[2]pdc2018!R265</f>
        <v>176000</v>
      </c>
      <c r="S265" s="231">
        <f>[2]pdc2018!S265</f>
        <v>176000</v>
      </c>
      <c r="T265" s="229">
        <f t="shared" ref="T265:T328" si="24">IF(P265="","",Q265-P265)</f>
        <v>0</v>
      </c>
      <c r="U265" s="232">
        <f t="shared" ref="U265:U328" si="25">IF(P265=0,"",T265/P265)</f>
        <v>0</v>
      </c>
      <c r="V265" s="229">
        <f t="shared" ref="V265:V328" si="26">IF(Q265="","",R265-Q265)</f>
        <v>0</v>
      </c>
      <c r="W265" s="232">
        <f t="shared" ref="W265:W328" si="27">IF(Q265=0,"",V265/Q265)</f>
        <v>0</v>
      </c>
      <c r="X265" s="229">
        <f t="shared" ref="X265:X328" si="28">IF(R265="","",S265-R265)</f>
        <v>0</v>
      </c>
      <c r="Y265" s="232">
        <f t="shared" ref="Y265:Y328" si="29">IF(R265=0,"",X265/R265)</f>
        <v>0</v>
      </c>
    </row>
    <row r="266" spans="1:25" ht="22.5" customHeight="1">
      <c r="A266" s="189" t="s">
        <v>905</v>
      </c>
      <c r="B266" s="242" t="s">
        <v>1614</v>
      </c>
      <c r="C266" s="243" t="s">
        <v>2721</v>
      </c>
      <c r="D266" s="243" t="s">
        <v>922</v>
      </c>
      <c r="E266" s="245" t="s">
        <v>4090</v>
      </c>
      <c r="F266" s="245" t="s">
        <v>4091</v>
      </c>
      <c r="G266" s="246" t="s">
        <v>123</v>
      </c>
      <c r="H266" s="246" t="s">
        <v>3332</v>
      </c>
      <c r="I266" s="247" t="s">
        <v>1474</v>
      </c>
      <c r="J266" s="248" t="s">
        <v>2392</v>
      </c>
      <c r="K266" s="358" t="s">
        <v>2394</v>
      </c>
      <c r="L266" s="366" t="s">
        <v>2117</v>
      </c>
      <c r="M266" s="249"/>
      <c r="N266" s="229">
        <f>[2]pdc2018!N266</f>
        <v>184147.36</v>
      </c>
      <c r="O266" s="230">
        <f>[2]pdc2018!O266</f>
        <v>1680000</v>
      </c>
      <c r="P266" s="230">
        <f>[2]pdc2018!P266</f>
        <v>290000</v>
      </c>
      <c r="Q266" s="230">
        <f>[2]pdc2018!Q266</f>
        <v>290000</v>
      </c>
      <c r="R266" s="230">
        <f>[2]pdc2018!R266</f>
        <v>290000</v>
      </c>
      <c r="S266" s="231">
        <f>[2]pdc2018!S266</f>
        <v>290000</v>
      </c>
      <c r="T266" s="229">
        <f t="shared" si="24"/>
        <v>0</v>
      </c>
      <c r="U266" s="232">
        <f t="shared" si="25"/>
        <v>0</v>
      </c>
      <c r="V266" s="229">
        <f t="shared" si="26"/>
        <v>0</v>
      </c>
      <c r="W266" s="232">
        <f t="shared" si="27"/>
        <v>0</v>
      </c>
      <c r="X266" s="229">
        <f t="shared" si="28"/>
        <v>0</v>
      </c>
      <c r="Y266" s="232">
        <f t="shared" si="29"/>
        <v>0</v>
      </c>
    </row>
    <row r="267" spans="1:25" ht="26.25" customHeight="1">
      <c r="A267" s="262" t="s">
        <v>906</v>
      </c>
      <c r="B267" s="263" t="s">
        <v>1614</v>
      </c>
      <c r="C267" s="264" t="s">
        <v>2721</v>
      </c>
      <c r="D267" s="264" t="s">
        <v>907</v>
      </c>
      <c r="E267" s="245" t="s">
        <v>909</v>
      </c>
      <c r="F267" s="245" t="s">
        <v>908</v>
      </c>
      <c r="G267" s="246" t="s">
        <v>123</v>
      </c>
      <c r="H267" s="246" t="s">
        <v>3332</v>
      </c>
      <c r="I267" s="260" t="s">
        <v>1474</v>
      </c>
      <c r="J267" s="261" t="s">
        <v>2392</v>
      </c>
      <c r="K267" s="358" t="s">
        <v>2394</v>
      </c>
      <c r="L267" s="366" t="s">
        <v>2117</v>
      </c>
      <c r="M267" s="249"/>
      <c r="N267" s="229">
        <f>[2]pdc2018!N267</f>
        <v>0</v>
      </c>
      <c r="O267" s="230">
        <f>[2]pdc2018!O267</f>
        <v>0</v>
      </c>
      <c r="P267" s="230">
        <f>[2]pdc2018!P267</f>
        <v>0</v>
      </c>
      <c r="Q267" s="230">
        <f>[2]pdc2018!Q267</f>
        <v>0</v>
      </c>
      <c r="R267" s="230">
        <f>[2]pdc2018!R267</f>
        <v>0</v>
      </c>
      <c r="S267" s="231">
        <f>[2]pdc2018!S267</f>
        <v>0</v>
      </c>
      <c r="T267" s="229">
        <f t="shared" si="24"/>
        <v>0</v>
      </c>
      <c r="U267" s="232" t="str">
        <f t="shared" si="25"/>
        <v/>
      </c>
      <c r="V267" s="229">
        <f t="shared" si="26"/>
        <v>0</v>
      </c>
      <c r="W267" s="232" t="str">
        <f t="shared" si="27"/>
        <v/>
      </c>
      <c r="X267" s="229">
        <f t="shared" si="28"/>
        <v>0</v>
      </c>
      <c r="Y267" s="232" t="str">
        <f t="shared" si="29"/>
        <v/>
      </c>
    </row>
    <row r="268" spans="1:25" ht="22.5" customHeight="1">
      <c r="A268" s="219" t="s">
        <v>910</v>
      </c>
      <c r="B268" s="256" t="s">
        <v>1614</v>
      </c>
      <c r="C268" s="257" t="s">
        <v>2722</v>
      </c>
      <c r="D268" s="257" t="s">
        <v>2719</v>
      </c>
      <c r="E268" s="258" t="s">
        <v>4092</v>
      </c>
      <c r="F268" s="236" t="s">
        <v>4093</v>
      </c>
      <c r="G268" s="259"/>
      <c r="H268" s="259"/>
      <c r="I268" s="260"/>
      <c r="J268" s="261"/>
      <c r="K268" s="364"/>
      <c r="L268" s="365"/>
      <c r="M268" s="249"/>
      <c r="N268" s="229">
        <f>[2]pdc2018!N268</f>
        <v>0</v>
      </c>
      <c r="O268" s="230">
        <f>[2]pdc2018!O268</f>
        <v>0</v>
      </c>
      <c r="P268" s="230">
        <f>[2]pdc2018!P268</f>
        <v>0</v>
      </c>
      <c r="Q268" s="230">
        <f>[2]pdc2018!Q268</f>
        <v>0</v>
      </c>
      <c r="R268" s="230">
        <f>[2]pdc2018!R268</f>
        <v>0</v>
      </c>
      <c r="S268" s="231">
        <f>[2]pdc2018!S268</f>
        <v>0</v>
      </c>
      <c r="T268" s="229">
        <f t="shared" si="24"/>
        <v>0</v>
      </c>
      <c r="U268" s="232" t="str">
        <f t="shared" si="25"/>
        <v/>
      </c>
      <c r="V268" s="229">
        <f t="shared" si="26"/>
        <v>0</v>
      </c>
      <c r="W268" s="232" t="str">
        <f t="shared" si="27"/>
        <v/>
      </c>
      <c r="X268" s="229">
        <f t="shared" si="28"/>
        <v>0</v>
      </c>
      <c r="Y268" s="232" t="str">
        <f t="shared" si="29"/>
        <v/>
      </c>
    </row>
    <row r="269" spans="1:25" ht="26.25" customHeight="1">
      <c r="A269" s="189" t="s">
        <v>913</v>
      </c>
      <c r="B269" s="242" t="s">
        <v>1614</v>
      </c>
      <c r="C269" s="243" t="s">
        <v>2722</v>
      </c>
      <c r="D269" s="243" t="s">
        <v>2725</v>
      </c>
      <c r="E269" s="245" t="s">
        <v>294</v>
      </c>
      <c r="F269" s="245" t="s">
        <v>293</v>
      </c>
      <c r="G269" s="259" t="s">
        <v>36</v>
      </c>
      <c r="H269" s="259" t="s">
        <v>3333</v>
      </c>
      <c r="I269" s="260" t="s">
        <v>879</v>
      </c>
      <c r="J269" s="261" t="s">
        <v>1564</v>
      </c>
      <c r="K269" s="364" t="s">
        <v>3175</v>
      </c>
      <c r="L269" s="366" t="s">
        <v>2117</v>
      </c>
      <c r="M269" s="249"/>
      <c r="N269" s="229">
        <f>[2]pdc2018!N269</f>
        <v>0</v>
      </c>
      <c r="O269" s="230">
        <f>[2]pdc2018!O269</f>
        <v>0</v>
      </c>
      <c r="P269" s="230">
        <f>[2]pdc2018!P269</f>
        <v>5000</v>
      </c>
      <c r="Q269" s="230">
        <f>[2]pdc2018!Q269</f>
        <v>5000</v>
      </c>
      <c r="R269" s="230">
        <f>[2]pdc2018!R269</f>
        <v>5000</v>
      </c>
      <c r="S269" s="231">
        <f>[2]pdc2018!S269</f>
        <v>5000</v>
      </c>
      <c r="T269" s="229">
        <f t="shared" si="24"/>
        <v>0</v>
      </c>
      <c r="U269" s="232">
        <f t="shared" si="25"/>
        <v>0</v>
      </c>
      <c r="V269" s="229">
        <f t="shared" si="26"/>
        <v>0</v>
      </c>
      <c r="W269" s="232">
        <f t="shared" si="27"/>
        <v>0</v>
      </c>
      <c r="X269" s="229">
        <f t="shared" si="28"/>
        <v>0</v>
      </c>
      <c r="Y269" s="232">
        <f t="shared" si="29"/>
        <v>0</v>
      </c>
    </row>
    <row r="270" spans="1:25" ht="26.25" customHeight="1">
      <c r="A270" s="262" t="s">
        <v>295</v>
      </c>
      <c r="B270" s="276" t="s">
        <v>1614</v>
      </c>
      <c r="C270" s="277" t="s">
        <v>2722</v>
      </c>
      <c r="D270" s="277" t="s">
        <v>914</v>
      </c>
      <c r="E270" s="285" t="s">
        <v>297</v>
      </c>
      <c r="F270" s="278" t="s">
        <v>296</v>
      </c>
      <c r="G270" s="286" t="s">
        <v>541</v>
      </c>
      <c r="H270" s="279" t="s">
        <v>3334</v>
      </c>
      <c r="I270" s="280" t="s">
        <v>3335</v>
      </c>
      <c r="J270" s="281" t="s">
        <v>2399</v>
      </c>
      <c r="K270" s="373" t="s">
        <v>2400</v>
      </c>
      <c r="L270" s="371" t="s">
        <v>2223</v>
      </c>
      <c r="M270" s="228"/>
      <c r="N270" s="229">
        <f>[2]pdc2018!N270</f>
        <v>0</v>
      </c>
      <c r="O270" s="230">
        <f>[2]pdc2018!O270</f>
        <v>0</v>
      </c>
      <c r="P270" s="230">
        <f>[2]pdc2018!P270</f>
        <v>0</v>
      </c>
      <c r="Q270" s="230">
        <f>[2]pdc2018!Q270</f>
        <v>0</v>
      </c>
      <c r="R270" s="230">
        <f>[2]pdc2018!R270</f>
        <v>0</v>
      </c>
      <c r="S270" s="231">
        <f>[2]pdc2018!S270</f>
        <v>0</v>
      </c>
      <c r="T270" s="229">
        <f t="shared" si="24"/>
        <v>0</v>
      </c>
      <c r="U270" s="232" t="str">
        <f t="shared" si="25"/>
        <v/>
      </c>
      <c r="V270" s="229">
        <f t="shared" si="26"/>
        <v>0</v>
      </c>
      <c r="W270" s="232" t="str">
        <f t="shared" si="27"/>
        <v/>
      </c>
      <c r="X270" s="229">
        <f t="shared" si="28"/>
        <v>0</v>
      </c>
      <c r="Y270" s="232" t="str">
        <f t="shared" si="29"/>
        <v/>
      </c>
    </row>
    <row r="271" spans="1:25" ht="26.25" customHeight="1">
      <c r="A271" s="219" t="s">
        <v>298</v>
      </c>
      <c r="B271" s="220" t="s">
        <v>299</v>
      </c>
      <c r="C271" s="221" t="s">
        <v>2718</v>
      </c>
      <c r="D271" s="221" t="s">
        <v>2719</v>
      </c>
      <c r="E271" s="222" t="s">
        <v>301</v>
      </c>
      <c r="F271" s="222" t="s">
        <v>300</v>
      </c>
      <c r="G271" s="223"/>
      <c r="H271" s="223"/>
      <c r="I271" s="224"/>
      <c r="J271" s="225"/>
      <c r="K271" s="362"/>
      <c r="L271" s="363"/>
      <c r="M271" s="249"/>
      <c r="N271" s="229">
        <f>[2]pdc2018!N271</f>
        <v>0</v>
      </c>
      <c r="O271" s="230">
        <f>[2]pdc2018!O271</f>
        <v>0</v>
      </c>
      <c r="P271" s="230">
        <f>[2]pdc2018!P271</f>
        <v>0</v>
      </c>
      <c r="Q271" s="230">
        <f>[2]pdc2018!Q271</f>
        <v>0</v>
      </c>
      <c r="R271" s="230">
        <f>[2]pdc2018!R271</f>
        <v>0</v>
      </c>
      <c r="S271" s="231">
        <f>[2]pdc2018!S271</f>
        <v>0</v>
      </c>
      <c r="T271" s="229">
        <f t="shared" si="24"/>
        <v>0</v>
      </c>
      <c r="U271" s="232" t="str">
        <f t="shared" si="25"/>
        <v/>
      </c>
      <c r="V271" s="229">
        <f t="shared" si="26"/>
        <v>0</v>
      </c>
      <c r="W271" s="232" t="str">
        <f t="shared" si="27"/>
        <v/>
      </c>
      <c r="X271" s="229">
        <f t="shared" si="28"/>
        <v>0</v>
      </c>
      <c r="Y271" s="232" t="str">
        <f t="shared" si="29"/>
        <v/>
      </c>
    </row>
    <row r="272" spans="1:25" ht="26.25" customHeight="1">
      <c r="A272" s="255" t="s">
        <v>302</v>
      </c>
      <c r="B272" s="256" t="s">
        <v>299</v>
      </c>
      <c r="C272" s="257" t="s">
        <v>2720</v>
      </c>
      <c r="D272" s="257" t="s">
        <v>2719</v>
      </c>
      <c r="E272" s="258" t="s">
        <v>304</v>
      </c>
      <c r="F272" s="236" t="s">
        <v>303</v>
      </c>
      <c r="G272" s="259"/>
      <c r="H272" s="259"/>
      <c r="I272" s="260"/>
      <c r="J272" s="261"/>
      <c r="K272" s="364"/>
      <c r="L272" s="365"/>
      <c r="M272" s="249"/>
      <c r="N272" s="229">
        <f>[2]pdc2018!N272</f>
        <v>0</v>
      </c>
      <c r="O272" s="230">
        <f>[2]pdc2018!O272</f>
        <v>0</v>
      </c>
      <c r="P272" s="230">
        <f>[2]pdc2018!P272</f>
        <v>0</v>
      </c>
      <c r="Q272" s="230">
        <f>[2]pdc2018!Q272</f>
        <v>0</v>
      </c>
      <c r="R272" s="230">
        <f>[2]pdc2018!R272</f>
        <v>0</v>
      </c>
      <c r="S272" s="231">
        <f>[2]pdc2018!S272</f>
        <v>0</v>
      </c>
      <c r="T272" s="229">
        <f t="shared" si="24"/>
        <v>0</v>
      </c>
      <c r="U272" s="232" t="str">
        <f t="shared" si="25"/>
        <v/>
      </c>
      <c r="V272" s="229">
        <f t="shared" si="26"/>
        <v>0</v>
      </c>
      <c r="W272" s="232" t="str">
        <f t="shared" si="27"/>
        <v/>
      </c>
      <c r="X272" s="229">
        <f t="shared" si="28"/>
        <v>0</v>
      </c>
      <c r="Y272" s="232" t="str">
        <f t="shared" si="29"/>
        <v/>
      </c>
    </row>
    <row r="273" spans="1:25" ht="26.25" customHeight="1">
      <c r="A273" s="262" t="s">
        <v>305</v>
      </c>
      <c r="B273" s="263" t="s">
        <v>299</v>
      </c>
      <c r="C273" s="264" t="s">
        <v>2720</v>
      </c>
      <c r="D273" s="264" t="s">
        <v>2717</v>
      </c>
      <c r="E273" s="265" t="s">
        <v>304</v>
      </c>
      <c r="F273" s="245" t="s">
        <v>303</v>
      </c>
      <c r="G273" s="259" t="s">
        <v>194</v>
      </c>
      <c r="H273" s="259" t="s">
        <v>3336</v>
      </c>
      <c r="I273" s="260" t="s">
        <v>306</v>
      </c>
      <c r="J273" s="261" t="s">
        <v>3195</v>
      </c>
      <c r="K273" s="364" t="s">
        <v>3197</v>
      </c>
      <c r="L273" s="361" t="s">
        <v>911</v>
      </c>
      <c r="M273" s="249"/>
      <c r="N273" s="229">
        <f>[2]pdc2018!N273</f>
        <v>1245571</v>
      </c>
      <c r="O273" s="230">
        <f>[2]pdc2018!O273</f>
        <v>1250000</v>
      </c>
      <c r="P273" s="230">
        <f>[2]pdc2018!P273</f>
        <v>1250000</v>
      </c>
      <c r="Q273" s="230">
        <f>[2]pdc2018!Q273</f>
        <v>937500</v>
      </c>
      <c r="R273" s="230">
        <f>[2]pdc2018!R273</f>
        <v>937500</v>
      </c>
      <c r="S273" s="231">
        <f>[2]pdc2018!S273</f>
        <v>937500</v>
      </c>
      <c r="T273" s="229">
        <f t="shared" si="24"/>
        <v>-312500</v>
      </c>
      <c r="U273" s="232">
        <f t="shared" si="25"/>
        <v>-0.25</v>
      </c>
      <c r="V273" s="229">
        <f t="shared" si="26"/>
        <v>0</v>
      </c>
      <c r="W273" s="232">
        <f t="shared" si="27"/>
        <v>0</v>
      </c>
      <c r="X273" s="229">
        <f t="shared" si="28"/>
        <v>0</v>
      </c>
      <c r="Y273" s="232">
        <f t="shared" si="29"/>
        <v>0</v>
      </c>
    </row>
    <row r="274" spans="1:25" ht="26.25" customHeight="1">
      <c r="A274" s="255" t="s">
        <v>307</v>
      </c>
      <c r="B274" s="256" t="s">
        <v>299</v>
      </c>
      <c r="C274" s="257" t="s">
        <v>892</v>
      </c>
      <c r="D274" s="257" t="s">
        <v>2719</v>
      </c>
      <c r="E274" s="258" t="s">
        <v>309</v>
      </c>
      <c r="F274" s="236" t="s">
        <v>308</v>
      </c>
      <c r="G274" s="259"/>
      <c r="H274" s="259"/>
      <c r="I274" s="260"/>
      <c r="J274" s="261"/>
      <c r="K274" s="364"/>
      <c r="L274" s="365"/>
      <c r="M274" s="249"/>
      <c r="N274" s="229">
        <f>[2]pdc2018!N274</f>
        <v>0</v>
      </c>
      <c r="O274" s="230">
        <f>[2]pdc2018!O274</f>
        <v>0</v>
      </c>
      <c r="P274" s="230">
        <f>[2]pdc2018!P274</f>
        <v>0</v>
      </c>
      <c r="Q274" s="230">
        <f>[2]pdc2018!Q274</f>
        <v>0</v>
      </c>
      <c r="R274" s="230">
        <f>[2]pdc2018!R274</f>
        <v>0</v>
      </c>
      <c r="S274" s="231">
        <f>[2]pdc2018!S274</f>
        <v>0</v>
      </c>
      <c r="T274" s="229">
        <f t="shared" si="24"/>
        <v>0</v>
      </c>
      <c r="U274" s="232" t="str">
        <f t="shared" si="25"/>
        <v/>
      </c>
      <c r="V274" s="229">
        <f t="shared" si="26"/>
        <v>0</v>
      </c>
      <c r="W274" s="232" t="str">
        <f t="shared" si="27"/>
        <v/>
      </c>
      <c r="X274" s="229">
        <f t="shared" si="28"/>
        <v>0</v>
      </c>
      <c r="Y274" s="232" t="str">
        <f t="shared" si="29"/>
        <v/>
      </c>
    </row>
    <row r="275" spans="1:25" ht="26.25" customHeight="1">
      <c r="A275" s="262" t="s">
        <v>310</v>
      </c>
      <c r="B275" s="263" t="s">
        <v>299</v>
      </c>
      <c r="C275" s="264" t="s">
        <v>892</v>
      </c>
      <c r="D275" s="264" t="s">
        <v>2717</v>
      </c>
      <c r="E275" s="265" t="s">
        <v>309</v>
      </c>
      <c r="F275" s="245" t="s">
        <v>308</v>
      </c>
      <c r="G275" s="259" t="s">
        <v>193</v>
      </c>
      <c r="H275" s="259" t="s">
        <v>3337</v>
      </c>
      <c r="I275" s="260" t="s">
        <v>311</v>
      </c>
      <c r="J275" s="261" t="s">
        <v>3195</v>
      </c>
      <c r="K275" s="364" t="s">
        <v>3197</v>
      </c>
      <c r="L275" s="361" t="s">
        <v>911</v>
      </c>
      <c r="M275" s="249"/>
      <c r="N275" s="229">
        <f>[2]pdc2018!N275</f>
        <v>325107.13</v>
      </c>
      <c r="O275" s="230">
        <f>[2]pdc2018!O275</f>
        <v>350000</v>
      </c>
      <c r="P275" s="230">
        <f>[2]pdc2018!P275</f>
        <v>350000</v>
      </c>
      <c r="Q275" s="230">
        <f>[2]pdc2018!Q275</f>
        <v>262500</v>
      </c>
      <c r="R275" s="230">
        <f>[2]pdc2018!R275</f>
        <v>262500</v>
      </c>
      <c r="S275" s="231">
        <f>[2]pdc2018!S275</f>
        <v>262500</v>
      </c>
      <c r="T275" s="229">
        <f t="shared" si="24"/>
        <v>-87500</v>
      </c>
      <c r="U275" s="232">
        <f t="shared" si="25"/>
        <v>-0.25</v>
      </c>
      <c r="V275" s="229">
        <f t="shared" si="26"/>
        <v>0</v>
      </c>
      <c r="W275" s="232">
        <f t="shared" si="27"/>
        <v>0</v>
      </c>
      <c r="X275" s="229">
        <f t="shared" si="28"/>
        <v>0</v>
      </c>
      <c r="Y275" s="232">
        <f t="shared" si="29"/>
        <v>0</v>
      </c>
    </row>
    <row r="276" spans="1:25" ht="26.25" customHeight="1">
      <c r="A276" s="255" t="s">
        <v>312</v>
      </c>
      <c r="B276" s="256" t="s">
        <v>299</v>
      </c>
      <c r="C276" s="257" t="s">
        <v>1626</v>
      </c>
      <c r="D276" s="257" t="s">
        <v>2719</v>
      </c>
      <c r="E276" s="258" t="s">
        <v>314</v>
      </c>
      <c r="F276" s="236" t="s">
        <v>313</v>
      </c>
      <c r="G276" s="259"/>
      <c r="H276" s="259"/>
      <c r="I276" s="260"/>
      <c r="J276" s="261"/>
      <c r="K276" s="364"/>
      <c r="L276" s="365"/>
      <c r="M276" s="249"/>
      <c r="N276" s="229">
        <f>[2]pdc2018!N276</f>
        <v>0</v>
      </c>
      <c r="O276" s="230">
        <f>[2]pdc2018!O276</f>
        <v>0</v>
      </c>
      <c r="P276" s="230">
        <f>[2]pdc2018!P276</f>
        <v>0</v>
      </c>
      <c r="Q276" s="230">
        <f>[2]pdc2018!Q276</f>
        <v>0</v>
      </c>
      <c r="R276" s="230">
        <f>[2]pdc2018!R276</f>
        <v>0</v>
      </c>
      <c r="S276" s="231">
        <f>[2]pdc2018!S276</f>
        <v>0</v>
      </c>
      <c r="T276" s="229">
        <f t="shared" si="24"/>
        <v>0</v>
      </c>
      <c r="U276" s="232" t="str">
        <f t="shared" si="25"/>
        <v/>
      </c>
      <c r="V276" s="229">
        <f t="shared" si="26"/>
        <v>0</v>
      </c>
      <c r="W276" s="232" t="str">
        <f t="shared" si="27"/>
        <v/>
      </c>
      <c r="X276" s="229">
        <f t="shared" si="28"/>
        <v>0</v>
      </c>
      <c r="Y276" s="232" t="str">
        <f t="shared" si="29"/>
        <v/>
      </c>
    </row>
    <row r="277" spans="1:25" ht="22.5" customHeight="1">
      <c r="A277" s="262" t="s">
        <v>315</v>
      </c>
      <c r="B277" s="263" t="s">
        <v>299</v>
      </c>
      <c r="C277" s="264" t="s">
        <v>1626</v>
      </c>
      <c r="D277" s="264" t="s">
        <v>2717</v>
      </c>
      <c r="E277" s="265" t="s">
        <v>314</v>
      </c>
      <c r="F277" s="245" t="s">
        <v>313</v>
      </c>
      <c r="G277" s="259" t="s">
        <v>194</v>
      </c>
      <c r="H277" s="259" t="s">
        <v>3336</v>
      </c>
      <c r="I277" s="260" t="s">
        <v>306</v>
      </c>
      <c r="J277" s="261" t="s">
        <v>3195</v>
      </c>
      <c r="K277" s="364" t="s">
        <v>3197</v>
      </c>
      <c r="L277" s="361" t="s">
        <v>911</v>
      </c>
      <c r="M277" s="249"/>
      <c r="N277" s="229">
        <f>[2]pdc2018!N277</f>
        <v>16231.77</v>
      </c>
      <c r="O277" s="230">
        <f>[2]pdc2018!O277</f>
        <v>16000</v>
      </c>
      <c r="P277" s="230">
        <f>[2]pdc2018!P277</f>
        <v>17000</v>
      </c>
      <c r="Q277" s="230">
        <f>[2]pdc2018!Q277</f>
        <v>17000</v>
      </c>
      <c r="R277" s="230">
        <f>[2]pdc2018!R277</f>
        <v>17000</v>
      </c>
      <c r="S277" s="231">
        <f>[2]pdc2018!S277</f>
        <v>17000</v>
      </c>
      <c r="T277" s="229">
        <f t="shared" si="24"/>
        <v>0</v>
      </c>
      <c r="U277" s="232">
        <f t="shared" si="25"/>
        <v>0</v>
      </c>
      <c r="V277" s="229">
        <f t="shared" si="26"/>
        <v>0</v>
      </c>
      <c r="W277" s="232">
        <f t="shared" si="27"/>
        <v>0</v>
      </c>
      <c r="X277" s="229">
        <f t="shared" si="28"/>
        <v>0</v>
      </c>
      <c r="Y277" s="232">
        <f t="shared" si="29"/>
        <v>0</v>
      </c>
    </row>
    <row r="278" spans="1:25" ht="22.5" customHeight="1">
      <c r="A278" s="255" t="s">
        <v>316</v>
      </c>
      <c r="B278" s="256" t="s">
        <v>299</v>
      </c>
      <c r="C278" s="257" t="s">
        <v>1627</v>
      </c>
      <c r="D278" s="257" t="s">
        <v>2719</v>
      </c>
      <c r="E278" s="258" t="s">
        <v>318</v>
      </c>
      <c r="F278" s="236" t="s">
        <v>317</v>
      </c>
      <c r="G278" s="259"/>
      <c r="H278" s="259"/>
      <c r="I278" s="260"/>
      <c r="J278" s="261"/>
      <c r="K278" s="364"/>
      <c r="L278" s="365"/>
      <c r="M278" s="249"/>
      <c r="N278" s="229">
        <f>[2]pdc2018!N278</f>
        <v>0</v>
      </c>
      <c r="O278" s="230">
        <f>[2]pdc2018!O278</f>
        <v>0</v>
      </c>
      <c r="P278" s="230">
        <f>[2]pdc2018!P278</f>
        <v>0</v>
      </c>
      <c r="Q278" s="230">
        <f>[2]pdc2018!Q278</f>
        <v>0</v>
      </c>
      <c r="R278" s="230">
        <f>[2]pdc2018!R278</f>
        <v>0</v>
      </c>
      <c r="S278" s="231">
        <f>[2]pdc2018!S278</f>
        <v>0</v>
      </c>
      <c r="T278" s="229">
        <f t="shared" si="24"/>
        <v>0</v>
      </c>
      <c r="U278" s="232" t="str">
        <f t="shared" si="25"/>
        <v/>
      </c>
      <c r="V278" s="229">
        <f t="shared" si="26"/>
        <v>0</v>
      </c>
      <c r="W278" s="232" t="str">
        <f t="shared" si="27"/>
        <v/>
      </c>
      <c r="X278" s="229">
        <f t="shared" si="28"/>
        <v>0</v>
      </c>
      <c r="Y278" s="232" t="str">
        <f t="shared" si="29"/>
        <v/>
      </c>
    </row>
    <row r="279" spans="1:25" ht="22.5" customHeight="1">
      <c r="A279" s="189" t="s">
        <v>319</v>
      </c>
      <c r="B279" s="242" t="s">
        <v>299</v>
      </c>
      <c r="C279" s="243" t="s">
        <v>1627</v>
      </c>
      <c r="D279" s="243" t="s">
        <v>2717</v>
      </c>
      <c r="E279" s="265" t="s">
        <v>318</v>
      </c>
      <c r="F279" s="245" t="s">
        <v>317</v>
      </c>
      <c r="G279" s="259" t="s">
        <v>194</v>
      </c>
      <c r="H279" s="259" t="s">
        <v>3336</v>
      </c>
      <c r="I279" s="260" t="s">
        <v>306</v>
      </c>
      <c r="J279" s="261" t="s">
        <v>3195</v>
      </c>
      <c r="K279" s="364" t="s">
        <v>3197</v>
      </c>
      <c r="L279" s="361" t="s">
        <v>911</v>
      </c>
      <c r="M279" s="249"/>
      <c r="N279" s="229">
        <f>[2]pdc2018!N279</f>
        <v>60</v>
      </c>
      <c r="O279" s="230">
        <f>[2]pdc2018!O279</f>
        <v>18000</v>
      </c>
      <c r="P279" s="230">
        <f>[2]pdc2018!P279</f>
        <v>1000</v>
      </c>
      <c r="Q279" s="230">
        <f>[2]pdc2018!Q279</f>
        <v>1000</v>
      </c>
      <c r="R279" s="230">
        <f>[2]pdc2018!R279</f>
        <v>1000</v>
      </c>
      <c r="S279" s="231">
        <f>[2]pdc2018!S279</f>
        <v>1000</v>
      </c>
      <c r="T279" s="229">
        <f t="shared" si="24"/>
        <v>0</v>
      </c>
      <c r="U279" s="232">
        <f t="shared" si="25"/>
        <v>0</v>
      </c>
      <c r="V279" s="229">
        <f t="shared" si="26"/>
        <v>0</v>
      </c>
      <c r="W279" s="232">
        <f t="shared" si="27"/>
        <v>0</v>
      </c>
      <c r="X279" s="229">
        <f t="shared" si="28"/>
        <v>0</v>
      </c>
      <c r="Y279" s="232">
        <f t="shared" si="29"/>
        <v>0</v>
      </c>
    </row>
    <row r="280" spans="1:25" ht="22.5" customHeight="1">
      <c r="A280" s="189" t="s">
        <v>320</v>
      </c>
      <c r="B280" s="242" t="s">
        <v>299</v>
      </c>
      <c r="C280" s="243" t="s">
        <v>1627</v>
      </c>
      <c r="D280" s="243" t="s">
        <v>2725</v>
      </c>
      <c r="E280" s="245" t="s">
        <v>3338</v>
      </c>
      <c r="F280" s="245" t="s">
        <v>321</v>
      </c>
      <c r="G280" s="259" t="s">
        <v>194</v>
      </c>
      <c r="H280" s="259" t="s">
        <v>3336</v>
      </c>
      <c r="I280" s="260" t="s">
        <v>306</v>
      </c>
      <c r="J280" s="261" t="s">
        <v>3195</v>
      </c>
      <c r="K280" s="364" t="s">
        <v>3197</v>
      </c>
      <c r="L280" s="361" t="s">
        <v>911</v>
      </c>
      <c r="M280" s="249"/>
      <c r="N280" s="229">
        <f>[2]pdc2018!N280</f>
        <v>14460.88</v>
      </c>
      <c r="O280" s="230">
        <f>[2]pdc2018!O280</f>
        <v>19000</v>
      </c>
      <c r="P280" s="230">
        <f>[2]pdc2018!P280</f>
        <v>15000</v>
      </c>
      <c r="Q280" s="230">
        <f>[2]pdc2018!Q280</f>
        <v>15000</v>
      </c>
      <c r="R280" s="230">
        <f>[2]pdc2018!R280</f>
        <v>15000</v>
      </c>
      <c r="S280" s="231">
        <f>[2]pdc2018!S280</f>
        <v>15000</v>
      </c>
      <c r="T280" s="229">
        <f t="shared" si="24"/>
        <v>0</v>
      </c>
      <c r="U280" s="232">
        <f t="shared" si="25"/>
        <v>0</v>
      </c>
      <c r="V280" s="229">
        <f t="shared" si="26"/>
        <v>0</v>
      </c>
      <c r="W280" s="232">
        <f t="shared" si="27"/>
        <v>0</v>
      </c>
      <c r="X280" s="229">
        <f t="shared" si="28"/>
        <v>0</v>
      </c>
      <c r="Y280" s="232">
        <f t="shared" si="29"/>
        <v>0</v>
      </c>
    </row>
    <row r="281" spans="1:25" ht="22.5" customHeight="1">
      <c r="A281" s="255" t="s">
        <v>322</v>
      </c>
      <c r="B281" s="256" t="s">
        <v>299</v>
      </c>
      <c r="C281" s="257" t="s">
        <v>1749</v>
      </c>
      <c r="D281" s="257" t="s">
        <v>2719</v>
      </c>
      <c r="E281" s="258" t="s">
        <v>324</v>
      </c>
      <c r="F281" s="236" t="s">
        <v>323</v>
      </c>
      <c r="G281" s="259"/>
      <c r="H281" s="259"/>
      <c r="I281" s="260"/>
      <c r="J281" s="261"/>
      <c r="K281" s="364"/>
      <c r="L281" s="365"/>
      <c r="M281" s="249"/>
      <c r="N281" s="229">
        <f>[2]pdc2018!N281</f>
        <v>0</v>
      </c>
      <c r="O281" s="230">
        <f>[2]pdc2018!O281</f>
        <v>0</v>
      </c>
      <c r="P281" s="230">
        <f>[2]pdc2018!P281</f>
        <v>0</v>
      </c>
      <c r="Q281" s="230">
        <f>[2]pdc2018!Q281</f>
        <v>0</v>
      </c>
      <c r="R281" s="230">
        <f>[2]pdc2018!R281</f>
        <v>0</v>
      </c>
      <c r="S281" s="231">
        <f>[2]pdc2018!S281</f>
        <v>0</v>
      </c>
      <c r="T281" s="229">
        <f t="shared" si="24"/>
        <v>0</v>
      </c>
      <c r="U281" s="232" t="str">
        <f t="shared" si="25"/>
        <v/>
      </c>
      <c r="V281" s="229">
        <f t="shared" si="26"/>
        <v>0</v>
      </c>
      <c r="W281" s="232" t="str">
        <f t="shared" si="27"/>
        <v/>
      </c>
      <c r="X281" s="229">
        <f t="shared" si="28"/>
        <v>0</v>
      </c>
      <c r="Y281" s="232" t="str">
        <f t="shared" si="29"/>
        <v/>
      </c>
    </row>
    <row r="282" spans="1:25" ht="22.5" customHeight="1">
      <c r="A282" s="262" t="s">
        <v>325</v>
      </c>
      <c r="B282" s="263" t="s">
        <v>299</v>
      </c>
      <c r="C282" s="264" t="s">
        <v>1749</v>
      </c>
      <c r="D282" s="264" t="s">
        <v>2717</v>
      </c>
      <c r="E282" s="265" t="s">
        <v>3385</v>
      </c>
      <c r="F282" s="245" t="s">
        <v>3386</v>
      </c>
      <c r="G282" s="259" t="s">
        <v>194</v>
      </c>
      <c r="H282" s="259" t="s">
        <v>3336</v>
      </c>
      <c r="I282" s="260" t="s">
        <v>306</v>
      </c>
      <c r="J282" s="261" t="s">
        <v>3195</v>
      </c>
      <c r="K282" s="364" t="s">
        <v>3197</v>
      </c>
      <c r="L282" s="361" t="s">
        <v>911</v>
      </c>
      <c r="M282" s="249"/>
      <c r="N282" s="229">
        <f>[2]pdc2018!N282</f>
        <v>1527272.24</v>
      </c>
      <c r="O282" s="230">
        <f>[2]pdc2018!O282</f>
        <v>1509000</v>
      </c>
      <c r="P282" s="230">
        <f>[2]pdc2018!P282</f>
        <v>1509000</v>
      </c>
      <c r="Q282" s="230">
        <f>[2]pdc2018!Q282</f>
        <v>1509000</v>
      </c>
      <c r="R282" s="230">
        <f>[2]pdc2018!R282</f>
        <v>1509000</v>
      </c>
      <c r="S282" s="231">
        <f>[2]pdc2018!S282</f>
        <v>1509000</v>
      </c>
      <c r="T282" s="229">
        <f t="shared" si="24"/>
        <v>0</v>
      </c>
      <c r="U282" s="232">
        <f t="shared" si="25"/>
        <v>0</v>
      </c>
      <c r="V282" s="229">
        <f t="shared" si="26"/>
        <v>0</v>
      </c>
      <c r="W282" s="232">
        <f t="shared" si="27"/>
        <v>0</v>
      </c>
      <c r="X282" s="229">
        <f t="shared" si="28"/>
        <v>0</v>
      </c>
      <c r="Y282" s="232">
        <f t="shared" si="29"/>
        <v>0</v>
      </c>
    </row>
    <row r="283" spans="1:25" ht="22.5" customHeight="1">
      <c r="A283" s="262" t="s">
        <v>3377</v>
      </c>
      <c r="B283" s="263" t="s">
        <v>299</v>
      </c>
      <c r="C283" s="264" t="s">
        <v>1749</v>
      </c>
      <c r="D283" s="264" t="s">
        <v>2725</v>
      </c>
      <c r="E283" s="265" t="s">
        <v>3378</v>
      </c>
      <c r="F283" s="245" t="s">
        <v>3379</v>
      </c>
      <c r="G283" s="259" t="s">
        <v>193</v>
      </c>
      <c r="H283" s="259" t="s">
        <v>3337</v>
      </c>
      <c r="I283" s="260" t="s">
        <v>311</v>
      </c>
      <c r="J283" s="261" t="s">
        <v>3195</v>
      </c>
      <c r="K283" s="364" t="s">
        <v>3380</v>
      </c>
      <c r="L283" s="361" t="s">
        <v>911</v>
      </c>
      <c r="M283" s="249"/>
      <c r="N283" s="229">
        <f>[2]pdc2018!N283</f>
        <v>20133.61</v>
      </c>
      <c r="O283" s="230">
        <f>[2]pdc2018!O283</f>
        <v>98000</v>
      </c>
      <c r="P283" s="230">
        <f>[2]pdc2018!P283</f>
        <v>38000</v>
      </c>
      <c r="Q283" s="230">
        <f>[2]pdc2018!Q283</f>
        <v>38000</v>
      </c>
      <c r="R283" s="230">
        <f>[2]pdc2018!R283</f>
        <v>38000</v>
      </c>
      <c r="S283" s="231">
        <f>[2]pdc2018!S283</f>
        <v>38000</v>
      </c>
      <c r="T283" s="229">
        <f t="shared" si="24"/>
        <v>0</v>
      </c>
      <c r="U283" s="232">
        <f t="shared" si="25"/>
        <v>0</v>
      </c>
      <c r="V283" s="229">
        <f t="shared" si="26"/>
        <v>0</v>
      </c>
      <c r="W283" s="232">
        <f t="shared" si="27"/>
        <v>0</v>
      </c>
      <c r="X283" s="229">
        <f t="shared" si="28"/>
        <v>0</v>
      </c>
      <c r="Y283" s="232">
        <f t="shared" si="29"/>
        <v>0</v>
      </c>
    </row>
    <row r="284" spans="1:25" ht="22.5" customHeight="1">
      <c r="A284" s="255" t="s">
        <v>326</v>
      </c>
      <c r="B284" s="256" t="s">
        <v>299</v>
      </c>
      <c r="C284" s="257" t="s">
        <v>2272</v>
      </c>
      <c r="D284" s="257" t="s">
        <v>2719</v>
      </c>
      <c r="E284" s="258" t="s">
        <v>328</v>
      </c>
      <c r="F284" s="236" t="s">
        <v>327</v>
      </c>
      <c r="G284" s="259"/>
      <c r="H284" s="259"/>
      <c r="I284" s="260"/>
      <c r="J284" s="261"/>
      <c r="K284" s="364"/>
      <c r="L284" s="365"/>
      <c r="M284" s="249"/>
      <c r="N284" s="229">
        <f>[2]pdc2018!N284</f>
        <v>0</v>
      </c>
      <c r="O284" s="230">
        <f>[2]pdc2018!O284</f>
        <v>0</v>
      </c>
      <c r="P284" s="230">
        <f>[2]pdc2018!P284</f>
        <v>0</v>
      </c>
      <c r="Q284" s="230">
        <f>[2]pdc2018!Q284</f>
        <v>0</v>
      </c>
      <c r="R284" s="230">
        <f>[2]pdc2018!R284</f>
        <v>0</v>
      </c>
      <c r="S284" s="231">
        <f>[2]pdc2018!S284</f>
        <v>0</v>
      </c>
      <c r="T284" s="229">
        <f t="shared" si="24"/>
        <v>0</v>
      </c>
      <c r="U284" s="232" t="str">
        <f t="shared" si="25"/>
        <v/>
      </c>
      <c r="V284" s="229">
        <f t="shared" si="26"/>
        <v>0</v>
      </c>
      <c r="W284" s="232" t="str">
        <f t="shared" si="27"/>
        <v/>
      </c>
      <c r="X284" s="229">
        <f t="shared" si="28"/>
        <v>0</v>
      </c>
      <c r="Y284" s="232" t="str">
        <f t="shared" si="29"/>
        <v/>
      </c>
    </row>
    <row r="285" spans="1:25" ht="22.5" customHeight="1">
      <c r="A285" s="262" t="s">
        <v>329</v>
      </c>
      <c r="B285" s="263" t="s">
        <v>299</v>
      </c>
      <c r="C285" s="264" t="s">
        <v>2272</v>
      </c>
      <c r="D285" s="264" t="s">
        <v>2717</v>
      </c>
      <c r="E285" s="265" t="s">
        <v>328</v>
      </c>
      <c r="F285" s="245" t="s">
        <v>327</v>
      </c>
      <c r="G285" s="259" t="s">
        <v>194</v>
      </c>
      <c r="H285" s="259" t="s">
        <v>3336</v>
      </c>
      <c r="I285" s="260" t="s">
        <v>306</v>
      </c>
      <c r="J285" s="261" t="s">
        <v>3195</v>
      </c>
      <c r="K285" s="364" t="s">
        <v>3197</v>
      </c>
      <c r="L285" s="366" t="s">
        <v>1603</v>
      </c>
      <c r="M285" s="249"/>
      <c r="N285" s="229">
        <f>[2]pdc2018!N285</f>
        <v>3256913.08</v>
      </c>
      <c r="O285" s="230">
        <f>[2]pdc2018!O285</f>
        <v>3520000</v>
      </c>
      <c r="P285" s="230">
        <f>[2]pdc2018!P285</f>
        <v>3400000</v>
      </c>
      <c r="Q285" s="230">
        <f>[2]pdc2018!Q285</f>
        <v>3400000</v>
      </c>
      <c r="R285" s="230">
        <f>[2]pdc2018!R285</f>
        <v>3400000</v>
      </c>
      <c r="S285" s="231">
        <f>[2]pdc2018!S285</f>
        <v>3400000</v>
      </c>
      <c r="T285" s="229">
        <f t="shared" si="24"/>
        <v>0</v>
      </c>
      <c r="U285" s="232">
        <f t="shared" si="25"/>
        <v>0</v>
      </c>
      <c r="V285" s="229">
        <f t="shared" si="26"/>
        <v>0</v>
      </c>
      <c r="W285" s="232">
        <f t="shared" si="27"/>
        <v>0</v>
      </c>
      <c r="X285" s="229">
        <f t="shared" si="28"/>
        <v>0</v>
      </c>
      <c r="Y285" s="232">
        <f t="shared" si="29"/>
        <v>0</v>
      </c>
    </row>
    <row r="286" spans="1:25" ht="39.75" customHeight="1">
      <c r="A286" s="255" t="s">
        <v>330</v>
      </c>
      <c r="B286" s="256" t="s">
        <v>299</v>
      </c>
      <c r="C286" s="257" t="s">
        <v>2721</v>
      </c>
      <c r="D286" s="257" t="s">
        <v>2719</v>
      </c>
      <c r="E286" s="258" t="s">
        <v>923</v>
      </c>
      <c r="F286" s="236" t="s">
        <v>331</v>
      </c>
      <c r="G286" s="259"/>
      <c r="H286" s="259"/>
      <c r="I286" s="260"/>
      <c r="J286" s="261"/>
      <c r="K286" s="364"/>
      <c r="L286" s="365"/>
      <c r="M286" s="249"/>
      <c r="N286" s="229">
        <f>[2]pdc2018!N286</f>
        <v>0</v>
      </c>
      <c r="O286" s="230">
        <f>[2]pdc2018!O286</f>
        <v>0</v>
      </c>
      <c r="P286" s="230">
        <f>[2]pdc2018!P286</f>
        <v>0</v>
      </c>
      <c r="Q286" s="230">
        <f>[2]pdc2018!Q286</f>
        <v>0</v>
      </c>
      <c r="R286" s="230">
        <f>[2]pdc2018!R286</f>
        <v>0</v>
      </c>
      <c r="S286" s="231">
        <f>[2]pdc2018!S286</f>
        <v>0</v>
      </c>
      <c r="T286" s="229">
        <f t="shared" si="24"/>
        <v>0</v>
      </c>
      <c r="U286" s="232" t="str">
        <f t="shared" si="25"/>
        <v/>
      </c>
      <c r="V286" s="229">
        <f t="shared" si="26"/>
        <v>0</v>
      </c>
      <c r="W286" s="232" t="str">
        <f t="shared" si="27"/>
        <v/>
      </c>
      <c r="X286" s="229">
        <f t="shared" si="28"/>
        <v>0</v>
      </c>
      <c r="Y286" s="232" t="str">
        <f t="shared" si="29"/>
        <v/>
      </c>
    </row>
    <row r="287" spans="1:25" ht="36" customHeight="1">
      <c r="A287" s="262" t="s">
        <v>924</v>
      </c>
      <c r="B287" s="263" t="s">
        <v>299</v>
      </c>
      <c r="C287" s="264" t="s">
        <v>2721</v>
      </c>
      <c r="D287" s="264" t="s">
        <v>2717</v>
      </c>
      <c r="E287" s="265" t="s">
        <v>923</v>
      </c>
      <c r="F287" s="245" t="s">
        <v>331</v>
      </c>
      <c r="G287" s="259" t="s">
        <v>194</v>
      </c>
      <c r="H287" s="259" t="s">
        <v>3336</v>
      </c>
      <c r="I287" s="260" t="s">
        <v>306</v>
      </c>
      <c r="J287" s="261" t="s">
        <v>3195</v>
      </c>
      <c r="K287" s="364" t="s">
        <v>3197</v>
      </c>
      <c r="L287" s="361" t="s">
        <v>911</v>
      </c>
      <c r="M287" s="249"/>
      <c r="N287" s="229">
        <f>[2]pdc2018!N287</f>
        <v>2422.42</v>
      </c>
      <c r="O287" s="230">
        <f>[2]pdc2018!O287</f>
        <v>0</v>
      </c>
      <c r="P287" s="230">
        <f>[2]pdc2018!P287</f>
        <v>1000</v>
      </c>
      <c r="Q287" s="230">
        <f>[2]pdc2018!Q287</f>
        <v>1000</v>
      </c>
      <c r="R287" s="230">
        <f>[2]pdc2018!R287</f>
        <v>1000</v>
      </c>
      <c r="S287" s="231">
        <f>[2]pdc2018!S287</f>
        <v>1000</v>
      </c>
      <c r="T287" s="229">
        <f t="shared" si="24"/>
        <v>0</v>
      </c>
      <c r="U287" s="232">
        <f t="shared" si="25"/>
        <v>0</v>
      </c>
      <c r="V287" s="229">
        <f t="shared" si="26"/>
        <v>0</v>
      </c>
      <c r="W287" s="232">
        <f t="shared" si="27"/>
        <v>0</v>
      </c>
      <c r="X287" s="229">
        <f t="shared" si="28"/>
        <v>0</v>
      </c>
      <c r="Y287" s="232">
        <f t="shared" si="29"/>
        <v>0</v>
      </c>
    </row>
    <row r="288" spans="1:25" ht="22.5" customHeight="1">
      <c r="A288" s="255" t="s">
        <v>925</v>
      </c>
      <c r="B288" s="256" t="s">
        <v>299</v>
      </c>
      <c r="C288" s="257" t="s">
        <v>2998</v>
      </c>
      <c r="D288" s="257" t="s">
        <v>2719</v>
      </c>
      <c r="E288" s="258" t="s">
        <v>927</v>
      </c>
      <c r="F288" s="236" t="s">
        <v>926</v>
      </c>
      <c r="G288" s="259"/>
      <c r="H288" s="259"/>
      <c r="I288" s="260"/>
      <c r="J288" s="261"/>
      <c r="K288" s="364"/>
      <c r="L288" s="365"/>
      <c r="M288" s="249"/>
      <c r="N288" s="229">
        <f>[2]pdc2018!N288</f>
        <v>0</v>
      </c>
      <c r="O288" s="230">
        <f>[2]pdc2018!O288</f>
        <v>0</v>
      </c>
      <c r="P288" s="230">
        <f>[2]pdc2018!P288</f>
        <v>0</v>
      </c>
      <c r="Q288" s="230">
        <f>[2]pdc2018!Q288</f>
        <v>0</v>
      </c>
      <c r="R288" s="230">
        <f>[2]pdc2018!R288</f>
        <v>0</v>
      </c>
      <c r="S288" s="231">
        <f>[2]pdc2018!S288</f>
        <v>0</v>
      </c>
      <c r="T288" s="229">
        <f t="shared" si="24"/>
        <v>0</v>
      </c>
      <c r="U288" s="232" t="str">
        <f t="shared" si="25"/>
        <v/>
      </c>
      <c r="V288" s="229">
        <f t="shared" si="26"/>
        <v>0</v>
      </c>
      <c r="W288" s="232" t="str">
        <f t="shared" si="27"/>
        <v/>
      </c>
      <c r="X288" s="229">
        <f t="shared" si="28"/>
        <v>0</v>
      </c>
      <c r="Y288" s="232" t="str">
        <f t="shared" si="29"/>
        <v/>
      </c>
    </row>
    <row r="289" spans="1:25" ht="22.5" customHeight="1">
      <c r="A289" s="262" t="s">
        <v>928</v>
      </c>
      <c r="B289" s="263" t="s">
        <v>299</v>
      </c>
      <c r="C289" s="264" t="s">
        <v>2998</v>
      </c>
      <c r="D289" s="264" t="s">
        <v>2717</v>
      </c>
      <c r="E289" s="265" t="s">
        <v>927</v>
      </c>
      <c r="F289" s="245" t="s">
        <v>926</v>
      </c>
      <c r="G289" s="259" t="s">
        <v>194</v>
      </c>
      <c r="H289" s="259" t="s">
        <v>3336</v>
      </c>
      <c r="I289" s="260" t="s">
        <v>306</v>
      </c>
      <c r="J289" s="261" t="s">
        <v>3195</v>
      </c>
      <c r="K289" s="364" t="s">
        <v>3197</v>
      </c>
      <c r="L289" s="361" t="s">
        <v>911</v>
      </c>
      <c r="M289" s="249"/>
      <c r="N289" s="229">
        <f>[2]pdc2018!N289</f>
        <v>0</v>
      </c>
      <c r="O289" s="230">
        <f>[2]pdc2018!O289</f>
        <v>0</v>
      </c>
      <c r="P289" s="230">
        <f>[2]pdc2018!P289</f>
        <v>0</v>
      </c>
      <c r="Q289" s="230">
        <f>[2]pdc2018!Q289</f>
        <v>0</v>
      </c>
      <c r="R289" s="230">
        <f>[2]pdc2018!R289</f>
        <v>0</v>
      </c>
      <c r="S289" s="231">
        <f>[2]pdc2018!S289</f>
        <v>0</v>
      </c>
      <c r="T289" s="229">
        <f t="shared" si="24"/>
        <v>0</v>
      </c>
      <c r="U289" s="232" t="str">
        <f t="shared" si="25"/>
        <v/>
      </c>
      <c r="V289" s="229">
        <f t="shared" si="26"/>
        <v>0</v>
      </c>
      <c r="W289" s="232" t="str">
        <f t="shared" si="27"/>
        <v/>
      </c>
      <c r="X289" s="229">
        <f t="shared" si="28"/>
        <v>0</v>
      </c>
      <c r="Y289" s="232" t="str">
        <f t="shared" si="29"/>
        <v/>
      </c>
    </row>
    <row r="290" spans="1:25" ht="22.5" customHeight="1">
      <c r="A290" s="255" t="s">
        <v>929</v>
      </c>
      <c r="B290" s="256" t="s">
        <v>299</v>
      </c>
      <c r="C290" s="257" t="s">
        <v>1848</v>
      </c>
      <c r="D290" s="257" t="s">
        <v>2719</v>
      </c>
      <c r="E290" s="258" t="s">
        <v>931</v>
      </c>
      <c r="F290" s="236" t="s">
        <v>930</v>
      </c>
      <c r="G290" s="259"/>
      <c r="H290" s="259"/>
      <c r="I290" s="260"/>
      <c r="J290" s="261"/>
      <c r="K290" s="364"/>
      <c r="L290" s="365"/>
      <c r="M290" s="249"/>
      <c r="N290" s="229">
        <f>[2]pdc2018!N290</f>
        <v>0</v>
      </c>
      <c r="O290" s="230">
        <f>[2]pdc2018!O290</f>
        <v>0</v>
      </c>
      <c r="P290" s="230">
        <f>[2]pdc2018!P290</f>
        <v>0</v>
      </c>
      <c r="Q290" s="230">
        <f>[2]pdc2018!Q290</f>
        <v>0</v>
      </c>
      <c r="R290" s="230">
        <f>[2]pdc2018!R290</f>
        <v>0</v>
      </c>
      <c r="S290" s="231">
        <f>[2]pdc2018!S290</f>
        <v>0</v>
      </c>
      <c r="T290" s="229">
        <f t="shared" si="24"/>
        <v>0</v>
      </c>
      <c r="U290" s="232" t="str">
        <f t="shared" si="25"/>
        <v/>
      </c>
      <c r="V290" s="229">
        <f t="shared" si="26"/>
        <v>0</v>
      </c>
      <c r="W290" s="232" t="str">
        <f t="shared" si="27"/>
        <v/>
      </c>
      <c r="X290" s="229">
        <f t="shared" si="28"/>
        <v>0</v>
      </c>
      <c r="Y290" s="232" t="str">
        <f t="shared" si="29"/>
        <v/>
      </c>
    </row>
    <row r="291" spans="1:25" ht="22.5" customHeight="1">
      <c r="A291" s="262" t="s">
        <v>932</v>
      </c>
      <c r="B291" s="263" t="s">
        <v>299</v>
      </c>
      <c r="C291" s="243" t="s">
        <v>1848</v>
      </c>
      <c r="D291" s="243" t="s">
        <v>2717</v>
      </c>
      <c r="E291" s="245" t="s">
        <v>3339</v>
      </c>
      <c r="F291" s="244" t="s">
        <v>3340</v>
      </c>
      <c r="G291" s="259" t="s">
        <v>192</v>
      </c>
      <c r="H291" s="259" t="s">
        <v>3341</v>
      </c>
      <c r="I291" s="260" t="s">
        <v>933</v>
      </c>
      <c r="J291" s="261" t="s">
        <v>3195</v>
      </c>
      <c r="K291" s="364" t="s">
        <v>3197</v>
      </c>
      <c r="L291" s="361" t="s">
        <v>911</v>
      </c>
      <c r="M291" s="249"/>
      <c r="N291" s="229">
        <f>[2]pdc2018!N291</f>
        <v>627385.17000000004</v>
      </c>
      <c r="O291" s="230">
        <f>[2]pdc2018!O291</f>
        <v>698000</v>
      </c>
      <c r="P291" s="230">
        <f>[2]pdc2018!P291</f>
        <v>630000</v>
      </c>
      <c r="Q291" s="230">
        <f>[2]pdc2018!Q291</f>
        <v>630000</v>
      </c>
      <c r="R291" s="230">
        <f>[2]pdc2018!R291</f>
        <v>630000</v>
      </c>
      <c r="S291" s="231">
        <f>[2]pdc2018!S291</f>
        <v>630000</v>
      </c>
      <c r="T291" s="229">
        <f t="shared" si="24"/>
        <v>0</v>
      </c>
      <c r="U291" s="232">
        <f t="shared" si="25"/>
        <v>0</v>
      </c>
      <c r="V291" s="229">
        <f t="shared" si="26"/>
        <v>0</v>
      </c>
      <c r="W291" s="232">
        <f t="shared" si="27"/>
        <v>0</v>
      </c>
      <c r="X291" s="229">
        <f t="shared" si="28"/>
        <v>0</v>
      </c>
      <c r="Y291" s="232">
        <f t="shared" si="29"/>
        <v>0</v>
      </c>
    </row>
    <row r="292" spans="1:25" ht="22.5" customHeight="1">
      <c r="A292" s="262" t="s">
        <v>3342</v>
      </c>
      <c r="B292" s="263" t="s">
        <v>299</v>
      </c>
      <c r="C292" s="243" t="s">
        <v>1848</v>
      </c>
      <c r="D292" s="243" t="s">
        <v>2725</v>
      </c>
      <c r="E292" s="245" t="s">
        <v>3343</v>
      </c>
      <c r="F292" s="244" t="s">
        <v>3344</v>
      </c>
      <c r="G292" s="259" t="s">
        <v>194</v>
      </c>
      <c r="H292" s="259" t="s">
        <v>3336</v>
      </c>
      <c r="I292" s="260" t="s">
        <v>306</v>
      </c>
      <c r="J292" s="261" t="s">
        <v>3195</v>
      </c>
      <c r="K292" s="364" t="s">
        <v>3197</v>
      </c>
      <c r="L292" s="361" t="s">
        <v>911</v>
      </c>
      <c r="M292" s="249"/>
      <c r="N292" s="229">
        <f>[2]pdc2018!N292</f>
        <v>0</v>
      </c>
      <c r="O292" s="230">
        <f>[2]pdc2018!O292</f>
        <v>0</v>
      </c>
      <c r="P292" s="230">
        <f>[2]pdc2018!P292</f>
        <v>0</v>
      </c>
      <c r="Q292" s="230">
        <f>[2]pdc2018!Q292</f>
        <v>0</v>
      </c>
      <c r="R292" s="230">
        <f>[2]pdc2018!R292</f>
        <v>0</v>
      </c>
      <c r="S292" s="231">
        <f>[2]pdc2018!S292</f>
        <v>0</v>
      </c>
      <c r="T292" s="229">
        <f t="shared" si="24"/>
        <v>0</v>
      </c>
      <c r="U292" s="232" t="str">
        <f t="shared" si="25"/>
        <v/>
      </c>
      <c r="V292" s="229">
        <f t="shared" si="26"/>
        <v>0</v>
      </c>
      <c r="W292" s="232" t="str">
        <f t="shared" si="27"/>
        <v/>
      </c>
      <c r="X292" s="229">
        <f t="shared" si="28"/>
        <v>0</v>
      </c>
      <c r="Y292" s="232" t="str">
        <f t="shared" si="29"/>
        <v/>
      </c>
    </row>
    <row r="293" spans="1:25" ht="22.5" customHeight="1">
      <c r="A293" s="255" t="s">
        <v>934</v>
      </c>
      <c r="B293" s="256" t="s">
        <v>299</v>
      </c>
      <c r="C293" s="257" t="s">
        <v>1850</v>
      </c>
      <c r="D293" s="257" t="s">
        <v>2719</v>
      </c>
      <c r="E293" s="258" t="s">
        <v>936</v>
      </c>
      <c r="F293" s="236" t="s">
        <v>935</v>
      </c>
      <c r="G293" s="259"/>
      <c r="H293" s="259"/>
      <c r="I293" s="260"/>
      <c r="J293" s="261"/>
      <c r="K293" s="364"/>
      <c r="L293" s="365"/>
      <c r="M293" s="249"/>
      <c r="N293" s="229">
        <f>[2]pdc2018!N293</f>
        <v>0</v>
      </c>
      <c r="O293" s="230">
        <f>[2]pdc2018!O293</f>
        <v>0</v>
      </c>
      <c r="P293" s="230">
        <f>[2]pdc2018!P293</f>
        <v>0</v>
      </c>
      <c r="Q293" s="230">
        <f>[2]pdc2018!Q293</f>
        <v>0</v>
      </c>
      <c r="R293" s="230">
        <f>[2]pdc2018!R293</f>
        <v>0</v>
      </c>
      <c r="S293" s="231">
        <f>[2]pdc2018!S293</f>
        <v>0</v>
      </c>
      <c r="T293" s="229">
        <f t="shared" si="24"/>
        <v>0</v>
      </c>
      <c r="U293" s="232" t="str">
        <f t="shared" si="25"/>
        <v/>
      </c>
      <c r="V293" s="229">
        <f t="shared" si="26"/>
        <v>0</v>
      </c>
      <c r="W293" s="232" t="str">
        <f t="shared" si="27"/>
        <v/>
      </c>
      <c r="X293" s="229">
        <f t="shared" si="28"/>
        <v>0</v>
      </c>
      <c r="Y293" s="232" t="str">
        <f t="shared" si="29"/>
        <v/>
      </c>
    </row>
    <row r="294" spans="1:25" ht="22.5" customHeight="1">
      <c r="A294" s="262" t="s">
        <v>937</v>
      </c>
      <c r="B294" s="263" t="s">
        <v>299</v>
      </c>
      <c r="C294" s="264" t="s">
        <v>1850</v>
      </c>
      <c r="D294" s="264" t="s">
        <v>2717</v>
      </c>
      <c r="E294" s="265" t="s">
        <v>936</v>
      </c>
      <c r="F294" s="245" t="s">
        <v>935</v>
      </c>
      <c r="G294" s="259" t="s">
        <v>194</v>
      </c>
      <c r="H294" s="259" t="s">
        <v>3336</v>
      </c>
      <c r="I294" s="260" t="s">
        <v>306</v>
      </c>
      <c r="J294" s="261" t="s">
        <v>3195</v>
      </c>
      <c r="K294" s="364" t="s">
        <v>3197</v>
      </c>
      <c r="L294" s="361" t="s">
        <v>911</v>
      </c>
      <c r="M294" s="249"/>
      <c r="N294" s="229">
        <f>[2]pdc2018!N294</f>
        <v>47293.120000000003</v>
      </c>
      <c r="O294" s="230">
        <f>[2]pdc2018!O294</f>
        <v>118000</v>
      </c>
      <c r="P294" s="230">
        <f>[2]pdc2018!P294</f>
        <v>100800</v>
      </c>
      <c r="Q294" s="230">
        <f>[2]pdc2018!Q294</f>
        <v>100800</v>
      </c>
      <c r="R294" s="230">
        <f>[2]pdc2018!R294</f>
        <v>100800</v>
      </c>
      <c r="S294" s="231">
        <f>[2]pdc2018!S294</f>
        <v>100800</v>
      </c>
      <c r="T294" s="229">
        <f t="shared" si="24"/>
        <v>0</v>
      </c>
      <c r="U294" s="232">
        <f t="shared" si="25"/>
        <v>0</v>
      </c>
      <c r="V294" s="229">
        <f t="shared" si="26"/>
        <v>0</v>
      </c>
      <c r="W294" s="232">
        <f t="shared" si="27"/>
        <v>0</v>
      </c>
      <c r="X294" s="229">
        <f t="shared" si="28"/>
        <v>0</v>
      </c>
      <c r="Y294" s="232">
        <f t="shared" si="29"/>
        <v>0</v>
      </c>
    </row>
    <row r="295" spans="1:25" ht="26.25" customHeight="1">
      <c r="A295" s="255" t="s">
        <v>4094</v>
      </c>
      <c r="B295" s="273" t="s">
        <v>299</v>
      </c>
      <c r="C295" s="274" t="s">
        <v>4095</v>
      </c>
      <c r="D295" s="274" t="s">
        <v>2719</v>
      </c>
      <c r="E295" s="275" t="s">
        <v>4096</v>
      </c>
      <c r="F295" s="275" t="s">
        <v>4097</v>
      </c>
      <c r="G295" s="270"/>
      <c r="H295" s="270"/>
      <c r="I295" s="271"/>
      <c r="J295" s="272"/>
      <c r="K295" s="367"/>
      <c r="L295" s="369"/>
      <c r="M295" s="249"/>
      <c r="N295" s="229">
        <f>[2]pdc2018!N295</f>
        <v>0</v>
      </c>
      <c r="O295" s="230">
        <f>[2]pdc2018!O295</f>
        <v>0</v>
      </c>
      <c r="P295" s="230">
        <f>[2]pdc2018!P295</f>
        <v>0</v>
      </c>
      <c r="Q295" s="230">
        <f>[2]pdc2018!Q295</f>
        <v>0</v>
      </c>
      <c r="R295" s="230">
        <f>[2]pdc2018!R295</f>
        <v>0</v>
      </c>
      <c r="S295" s="231">
        <f>[2]pdc2018!S295</f>
        <v>0</v>
      </c>
      <c r="T295" s="229">
        <f t="shared" si="24"/>
        <v>0</v>
      </c>
      <c r="U295" s="232" t="str">
        <f t="shared" si="25"/>
        <v/>
      </c>
      <c r="V295" s="229">
        <f t="shared" si="26"/>
        <v>0</v>
      </c>
      <c r="W295" s="232" t="str">
        <f t="shared" si="27"/>
        <v/>
      </c>
      <c r="X295" s="229">
        <f t="shared" si="28"/>
        <v>0</v>
      </c>
      <c r="Y295" s="232" t="str">
        <f t="shared" si="29"/>
        <v/>
      </c>
    </row>
    <row r="296" spans="1:25" ht="26.25" customHeight="1">
      <c r="A296" s="262" t="s">
        <v>4098</v>
      </c>
      <c r="B296" s="267" t="s">
        <v>299</v>
      </c>
      <c r="C296" s="268" t="s">
        <v>4095</v>
      </c>
      <c r="D296" s="268" t="s">
        <v>2717</v>
      </c>
      <c r="E296" s="269" t="s">
        <v>4096</v>
      </c>
      <c r="F296" s="269" t="s">
        <v>4097</v>
      </c>
      <c r="G296" s="270" t="s">
        <v>4099</v>
      </c>
      <c r="H296" s="270" t="s">
        <v>3195</v>
      </c>
      <c r="I296" s="271" t="s">
        <v>3380</v>
      </c>
      <c r="J296" s="272" t="s">
        <v>3195</v>
      </c>
      <c r="K296" s="367" t="s">
        <v>3197</v>
      </c>
      <c r="L296" s="368" t="s">
        <v>911</v>
      </c>
      <c r="M296" s="249"/>
      <c r="N296" s="229">
        <f>[2]pdc2018!N296</f>
        <v>0</v>
      </c>
      <c r="O296" s="230">
        <f>[2]pdc2018!O296</f>
        <v>0</v>
      </c>
      <c r="P296" s="230">
        <f>[2]pdc2018!P296</f>
        <v>0</v>
      </c>
      <c r="Q296" s="230">
        <f>[2]pdc2018!Q296</f>
        <v>0</v>
      </c>
      <c r="R296" s="230">
        <f>[2]pdc2018!R296</f>
        <v>0</v>
      </c>
      <c r="S296" s="231">
        <f>[2]pdc2018!S296</f>
        <v>0</v>
      </c>
      <c r="T296" s="229">
        <f t="shared" si="24"/>
        <v>0</v>
      </c>
      <c r="U296" s="232" t="str">
        <f t="shared" si="25"/>
        <v/>
      </c>
      <c r="V296" s="229">
        <f t="shared" si="26"/>
        <v>0</v>
      </c>
      <c r="W296" s="232" t="str">
        <f t="shared" si="27"/>
        <v/>
      </c>
      <c r="X296" s="229">
        <f t="shared" si="28"/>
        <v>0</v>
      </c>
      <c r="Y296" s="232" t="str">
        <f t="shared" si="29"/>
        <v/>
      </c>
    </row>
    <row r="297" spans="1:25" ht="22.5" customHeight="1">
      <c r="A297" s="255" t="s">
        <v>938</v>
      </c>
      <c r="B297" s="256" t="s">
        <v>299</v>
      </c>
      <c r="C297" s="257" t="s">
        <v>2722</v>
      </c>
      <c r="D297" s="257" t="s">
        <v>2719</v>
      </c>
      <c r="E297" s="258" t="s">
        <v>940</v>
      </c>
      <c r="F297" s="236" t="s">
        <v>939</v>
      </c>
      <c r="G297" s="259"/>
      <c r="H297" s="259"/>
      <c r="I297" s="260"/>
      <c r="J297" s="261"/>
      <c r="K297" s="364"/>
      <c r="L297" s="365"/>
      <c r="M297" s="249"/>
      <c r="N297" s="229">
        <f>[2]pdc2018!N297</f>
        <v>0</v>
      </c>
      <c r="O297" s="230">
        <f>[2]pdc2018!O297</f>
        <v>0</v>
      </c>
      <c r="P297" s="230">
        <f>[2]pdc2018!P297</f>
        <v>0</v>
      </c>
      <c r="Q297" s="230">
        <f>[2]pdc2018!Q297</f>
        <v>0</v>
      </c>
      <c r="R297" s="230">
        <f>[2]pdc2018!R297</f>
        <v>0</v>
      </c>
      <c r="S297" s="231">
        <f>[2]pdc2018!S297</f>
        <v>0</v>
      </c>
      <c r="T297" s="229">
        <f t="shared" si="24"/>
        <v>0</v>
      </c>
      <c r="U297" s="232" t="str">
        <f t="shared" si="25"/>
        <v/>
      </c>
      <c r="V297" s="229">
        <f t="shared" si="26"/>
        <v>0</v>
      </c>
      <c r="W297" s="232" t="str">
        <f t="shared" si="27"/>
        <v/>
      </c>
      <c r="X297" s="229">
        <f t="shared" si="28"/>
        <v>0</v>
      </c>
      <c r="Y297" s="232" t="str">
        <f t="shared" si="29"/>
        <v/>
      </c>
    </row>
    <row r="298" spans="1:25" ht="22.5" customHeight="1">
      <c r="A298" s="262" t="s">
        <v>941</v>
      </c>
      <c r="B298" s="263" t="s">
        <v>299</v>
      </c>
      <c r="C298" s="264" t="s">
        <v>2722</v>
      </c>
      <c r="D298" s="264" t="s">
        <v>2717</v>
      </c>
      <c r="E298" s="265" t="s">
        <v>940</v>
      </c>
      <c r="F298" s="245" t="s">
        <v>939</v>
      </c>
      <c r="G298" s="259" t="s">
        <v>194</v>
      </c>
      <c r="H298" s="259" t="s">
        <v>3336</v>
      </c>
      <c r="I298" s="260" t="s">
        <v>306</v>
      </c>
      <c r="J298" s="261" t="s">
        <v>3195</v>
      </c>
      <c r="K298" s="364" t="s">
        <v>3197</v>
      </c>
      <c r="L298" s="361" t="s">
        <v>911</v>
      </c>
      <c r="M298" s="249"/>
      <c r="N298" s="229">
        <f>[2]pdc2018!N298</f>
        <v>56913.72</v>
      </c>
      <c r="O298" s="230">
        <f>[2]pdc2018!O298</f>
        <v>83000</v>
      </c>
      <c r="P298" s="230">
        <f>[2]pdc2018!P298</f>
        <v>83000</v>
      </c>
      <c r="Q298" s="230">
        <f>[2]pdc2018!Q298</f>
        <v>83000</v>
      </c>
      <c r="R298" s="230">
        <f>[2]pdc2018!R298</f>
        <v>83000</v>
      </c>
      <c r="S298" s="231">
        <f>[2]pdc2018!S298</f>
        <v>83000</v>
      </c>
      <c r="T298" s="229">
        <f t="shared" si="24"/>
        <v>0</v>
      </c>
      <c r="U298" s="232">
        <f t="shared" si="25"/>
        <v>0</v>
      </c>
      <c r="V298" s="229">
        <f t="shared" si="26"/>
        <v>0</v>
      </c>
      <c r="W298" s="232">
        <f t="shared" si="27"/>
        <v>0</v>
      </c>
      <c r="X298" s="229">
        <f t="shared" si="28"/>
        <v>0</v>
      </c>
      <c r="Y298" s="232">
        <f t="shared" si="29"/>
        <v>0</v>
      </c>
    </row>
    <row r="299" spans="1:25" ht="46.5" customHeight="1">
      <c r="A299" s="255" t="s">
        <v>942</v>
      </c>
      <c r="B299" s="256" t="s">
        <v>299</v>
      </c>
      <c r="C299" s="257" t="s">
        <v>2723</v>
      </c>
      <c r="D299" s="257" t="s">
        <v>2719</v>
      </c>
      <c r="E299" s="258" t="s">
        <v>4100</v>
      </c>
      <c r="F299" s="236" t="s">
        <v>4101</v>
      </c>
      <c r="G299" s="259"/>
      <c r="H299" s="259"/>
      <c r="I299" s="260"/>
      <c r="J299" s="261"/>
      <c r="K299" s="364"/>
      <c r="L299" s="365"/>
      <c r="M299" s="249"/>
      <c r="N299" s="229">
        <f>[2]pdc2018!N299</f>
        <v>0</v>
      </c>
      <c r="O299" s="230">
        <f>[2]pdc2018!O299</f>
        <v>0</v>
      </c>
      <c r="P299" s="230">
        <f>[2]pdc2018!P299</f>
        <v>0</v>
      </c>
      <c r="Q299" s="230">
        <f>[2]pdc2018!Q299</f>
        <v>0</v>
      </c>
      <c r="R299" s="230">
        <f>[2]pdc2018!R299</f>
        <v>0</v>
      </c>
      <c r="S299" s="231">
        <f>[2]pdc2018!S299</f>
        <v>0</v>
      </c>
      <c r="T299" s="229">
        <f t="shared" si="24"/>
        <v>0</v>
      </c>
      <c r="U299" s="232" t="str">
        <f t="shared" si="25"/>
        <v/>
      </c>
      <c r="V299" s="229">
        <f t="shared" si="26"/>
        <v>0</v>
      </c>
      <c r="W299" s="232" t="str">
        <f t="shared" si="27"/>
        <v/>
      </c>
      <c r="X299" s="229">
        <f t="shared" si="28"/>
        <v>0</v>
      </c>
      <c r="Y299" s="232" t="str">
        <f t="shared" si="29"/>
        <v/>
      </c>
    </row>
    <row r="300" spans="1:25" ht="42" customHeight="1">
      <c r="A300" s="262" t="s">
        <v>943</v>
      </c>
      <c r="B300" s="263" t="s">
        <v>299</v>
      </c>
      <c r="C300" s="264" t="s">
        <v>2723</v>
      </c>
      <c r="D300" s="264" t="s">
        <v>2717</v>
      </c>
      <c r="E300" s="265" t="s">
        <v>4100</v>
      </c>
      <c r="F300" s="245" t="s">
        <v>4101</v>
      </c>
      <c r="G300" s="259" t="s">
        <v>194</v>
      </c>
      <c r="H300" s="259" t="s">
        <v>3336</v>
      </c>
      <c r="I300" s="260" t="s">
        <v>306</v>
      </c>
      <c r="J300" s="261" t="s">
        <v>3195</v>
      </c>
      <c r="K300" s="364" t="s">
        <v>3197</v>
      </c>
      <c r="L300" s="361" t="s">
        <v>911</v>
      </c>
      <c r="M300" s="228"/>
      <c r="N300" s="229">
        <f>[2]pdc2018!N300</f>
        <v>41719.43</v>
      </c>
      <c r="O300" s="230">
        <f>[2]pdc2018!O300</f>
        <v>55000</v>
      </c>
      <c r="P300" s="230">
        <f>[2]pdc2018!P300</f>
        <v>66000</v>
      </c>
      <c r="Q300" s="230">
        <f>[2]pdc2018!Q300</f>
        <v>66000</v>
      </c>
      <c r="R300" s="230">
        <f>[2]pdc2018!R300</f>
        <v>66000</v>
      </c>
      <c r="S300" s="231">
        <f>[2]pdc2018!S300</f>
        <v>66000</v>
      </c>
      <c r="T300" s="229">
        <f t="shared" si="24"/>
        <v>0</v>
      </c>
      <c r="U300" s="232">
        <f t="shared" si="25"/>
        <v>0</v>
      </c>
      <c r="V300" s="229">
        <f t="shared" si="26"/>
        <v>0</v>
      </c>
      <c r="W300" s="232">
        <f t="shared" si="27"/>
        <v>0</v>
      </c>
      <c r="X300" s="229">
        <f t="shared" si="28"/>
        <v>0</v>
      </c>
      <c r="Y300" s="232">
        <f t="shared" si="29"/>
        <v>0</v>
      </c>
    </row>
    <row r="301" spans="1:25" ht="22.5" customHeight="1">
      <c r="A301" s="219" t="s">
        <v>944</v>
      </c>
      <c r="B301" s="220" t="s">
        <v>945</v>
      </c>
      <c r="C301" s="221" t="s">
        <v>2718</v>
      </c>
      <c r="D301" s="221" t="s">
        <v>2719</v>
      </c>
      <c r="E301" s="222" t="s">
        <v>947</v>
      </c>
      <c r="F301" s="222" t="s">
        <v>946</v>
      </c>
      <c r="G301" s="223"/>
      <c r="H301" s="223"/>
      <c r="I301" s="224"/>
      <c r="J301" s="225"/>
      <c r="K301" s="362"/>
      <c r="L301" s="363"/>
      <c r="M301" s="249"/>
      <c r="N301" s="229">
        <f>[2]pdc2018!N301</f>
        <v>0</v>
      </c>
      <c r="O301" s="230">
        <f>[2]pdc2018!O301</f>
        <v>0</v>
      </c>
      <c r="P301" s="230">
        <f>[2]pdc2018!P301</f>
        <v>0</v>
      </c>
      <c r="Q301" s="230">
        <f>[2]pdc2018!Q301</f>
        <v>0</v>
      </c>
      <c r="R301" s="230">
        <f>[2]pdc2018!R301</f>
        <v>0</v>
      </c>
      <c r="S301" s="231">
        <f>[2]pdc2018!S301</f>
        <v>0</v>
      </c>
      <c r="T301" s="229">
        <f t="shared" si="24"/>
        <v>0</v>
      </c>
      <c r="U301" s="232" t="str">
        <f t="shared" si="25"/>
        <v/>
      </c>
      <c r="V301" s="229">
        <f t="shared" si="26"/>
        <v>0</v>
      </c>
      <c r="W301" s="232" t="str">
        <f t="shared" si="27"/>
        <v/>
      </c>
      <c r="X301" s="229">
        <f t="shared" si="28"/>
        <v>0</v>
      </c>
      <c r="Y301" s="232" t="str">
        <f t="shared" si="29"/>
        <v/>
      </c>
    </row>
    <row r="302" spans="1:25" ht="22.5" customHeight="1">
      <c r="A302" s="255" t="s">
        <v>948</v>
      </c>
      <c r="B302" s="256" t="s">
        <v>945</v>
      </c>
      <c r="C302" s="257" t="s">
        <v>2720</v>
      </c>
      <c r="D302" s="257" t="s">
        <v>2719</v>
      </c>
      <c r="E302" s="258" t="s">
        <v>950</v>
      </c>
      <c r="F302" s="236" t="s">
        <v>949</v>
      </c>
      <c r="G302" s="259"/>
      <c r="H302" s="259"/>
      <c r="I302" s="260"/>
      <c r="J302" s="261"/>
      <c r="K302" s="364"/>
      <c r="L302" s="365"/>
      <c r="M302" s="249"/>
      <c r="N302" s="229">
        <f>[2]pdc2018!N302</f>
        <v>0</v>
      </c>
      <c r="O302" s="230">
        <f>[2]pdc2018!O302</f>
        <v>0</v>
      </c>
      <c r="P302" s="230">
        <f>[2]pdc2018!P302</f>
        <v>0</v>
      </c>
      <c r="Q302" s="230">
        <f>[2]pdc2018!Q302</f>
        <v>0</v>
      </c>
      <c r="R302" s="230">
        <f>[2]pdc2018!R302</f>
        <v>0</v>
      </c>
      <c r="S302" s="231">
        <f>[2]pdc2018!S302</f>
        <v>0</v>
      </c>
      <c r="T302" s="229">
        <f t="shared" si="24"/>
        <v>0</v>
      </c>
      <c r="U302" s="232" t="str">
        <f t="shared" si="25"/>
        <v/>
      </c>
      <c r="V302" s="229">
        <f t="shared" si="26"/>
        <v>0</v>
      </c>
      <c r="W302" s="232" t="str">
        <f t="shared" si="27"/>
        <v/>
      </c>
      <c r="X302" s="229">
        <f t="shared" si="28"/>
        <v>0</v>
      </c>
      <c r="Y302" s="232" t="str">
        <f t="shared" si="29"/>
        <v/>
      </c>
    </row>
    <row r="303" spans="1:25" ht="22.5" customHeight="1">
      <c r="A303" s="262" t="s">
        <v>951</v>
      </c>
      <c r="B303" s="263" t="s">
        <v>945</v>
      </c>
      <c r="C303" s="264" t="s">
        <v>2720</v>
      </c>
      <c r="D303" s="264" t="s">
        <v>2717</v>
      </c>
      <c r="E303" s="265" t="s">
        <v>953</v>
      </c>
      <c r="F303" s="245" t="s">
        <v>952</v>
      </c>
      <c r="G303" s="259" t="s">
        <v>349</v>
      </c>
      <c r="H303" s="259" t="s">
        <v>3345</v>
      </c>
      <c r="I303" s="260" t="s">
        <v>3346</v>
      </c>
      <c r="J303" s="261" t="s">
        <v>2224</v>
      </c>
      <c r="K303" s="364" t="s">
        <v>970</v>
      </c>
      <c r="L303" s="366" t="s">
        <v>954</v>
      </c>
      <c r="M303" s="249"/>
      <c r="N303" s="229">
        <f>[2]pdc2018!N303</f>
        <v>1183114.05</v>
      </c>
      <c r="O303" s="230">
        <f>[2]pdc2018!O303</f>
        <v>1331000</v>
      </c>
      <c r="P303" s="230">
        <f>[2]pdc2018!P303</f>
        <v>1152100</v>
      </c>
      <c r="Q303" s="230">
        <f>[2]pdc2018!Q303</f>
        <v>1163100</v>
      </c>
      <c r="R303" s="230">
        <f>[2]pdc2018!R303</f>
        <v>1168600</v>
      </c>
      <c r="S303" s="231">
        <f>[2]pdc2018!S303</f>
        <v>1174100</v>
      </c>
      <c r="T303" s="229">
        <f t="shared" si="24"/>
        <v>11000</v>
      </c>
      <c r="U303" s="232">
        <f t="shared" si="25"/>
        <v>9.5477823105633193E-3</v>
      </c>
      <c r="V303" s="229">
        <f t="shared" si="26"/>
        <v>5500</v>
      </c>
      <c r="W303" s="232">
        <f t="shared" si="27"/>
        <v>4.7287421545868799E-3</v>
      </c>
      <c r="X303" s="229">
        <f t="shared" si="28"/>
        <v>5500</v>
      </c>
      <c r="Y303" s="232">
        <f t="shared" si="29"/>
        <v>4.7064863939756977E-3</v>
      </c>
    </row>
    <row r="304" spans="1:25" ht="22.5" customHeight="1">
      <c r="A304" s="262" t="s">
        <v>955</v>
      </c>
      <c r="B304" s="263" t="s">
        <v>945</v>
      </c>
      <c r="C304" s="264" t="s">
        <v>2720</v>
      </c>
      <c r="D304" s="264" t="s">
        <v>2725</v>
      </c>
      <c r="E304" s="265" t="s">
        <v>1628</v>
      </c>
      <c r="F304" s="245" t="s">
        <v>956</v>
      </c>
      <c r="G304" s="259" t="s">
        <v>349</v>
      </c>
      <c r="H304" s="259" t="s">
        <v>3345</v>
      </c>
      <c r="I304" s="260" t="s">
        <v>3346</v>
      </c>
      <c r="J304" s="261" t="s">
        <v>2224</v>
      </c>
      <c r="K304" s="364" t="s">
        <v>970</v>
      </c>
      <c r="L304" s="366" t="s">
        <v>954</v>
      </c>
      <c r="M304" s="249"/>
      <c r="N304" s="229">
        <f>[2]pdc2018!N304</f>
        <v>2122363.59</v>
      </c>
      <c r="O304" s="230">
        <f>[2]pdc2018!O304</f>
        <v>1828000</v>
      </c>
      <c r="P304" s="230">
        <f>[2]pdc2018!P304</f>
        <v>2126600</v>
      </c>
      <c r="Q304" s="230">
        <f>[2]pdc2018!Q304</f>
        <v>1976000</v>
      </c>
      <c r="R304" s="230">
        <f>[2]pdc2018!R304</f>
        <v>1976000</v>
      </c>
      <c r="S304" s="231">
        <f>[2]pdc2018!S304</f>
        <v>1976000</v>
      </c>
      <c r="T304" s="229">
        <f t="shared" si="24"/>
        <v>-150600</v>
      </c>
      <c r="U304" s="232">
        <f t="shared" si="25"/>
        <v>-7.0817266998965483E-2</v>
      </c>
      <c r="V304" s="229">
        <f t="shared" si="26"/>
        <v>0</v>
      </c>
      <c r="W304" s="232">
        <f t="shared" si="27"/>
        <v>0</v>
      </c>
      <c r="X304" s="229">
        <f t="shared" si="28"/>
        <v>0</v>
      </c>
      <c r="Y304" s="232">
        <f t="shared" si="29"/>
        <v>0</v>
      </c>
    </row>
    <row r="305" spans="1:25" ht="22.5" customHeight="1">
      <c r="A305" s="255" t="s">
        <v>1629</v>
      </c>
      <c r="B305" s="256" t="s">
        <v>945</v>
      </c>
      <c r="C305" s="257" t="s">
        <v>2721</v>
      </c>
      <c r="D305" s="257" t="s">
        <v>2719</v>
      </c>
      <c r="E305" s="258" t="s">
        <v>1631</v>
      </c>
      <c r="F305" s="236" t="s">
        <v>1630</v>
      </c>
      <c r="G305" s="259"/>
      <c r="H305" s="259"/>
      <c r="I305" s="260"/>
      <c r="J305" s="261"/>
      <c r="K305" s="364"/>
      <c r="L305" s="365"/>
      <c r="M305" s="249"/>
      <c r="N305" s="229">
        <f>[2]pdc2018!N305</f>
        <v>0</v>
      </c>
      <c r="O305" s="230">
        <f>[2]pdc2018!O305</f>
        <v>0</v>
      </c>
      <c r="P305" s="230">
        <f>[2]pdc2018!P305</f>
        <v>0</v>
      </c>
      <c r="Q305" s="230">
        <f>[2]pdc2018!Q305</f>
        <v>0</v>
      </c>
      <c r="R305" s="230">
        <f>[2]pdc2018!R305</f>
        <v>0</v>
      </c>
      <c r="S305" s="231">
        <f>[2]pdc2018!S305</f>
        <v>0</v>
      </c>
      <c r="T305" s="229">
        <f t="shared" si="24"/>
        <v>0</v>
      </c>
      <c r="U305" s="232" t="str">
        <f t="shared" si="25"/>
        <v/>
      </c>
      <c r="V305" s="229">
        <f t="shared" si="26"/>
        <v>0</v>
      </c>
      <c r="W305" s="232" t="str">
        <f t="shared" si="27"/>
        <v/>
      </c>
      <c r="X305" s="229">
        <f t="shared" si="28"/>
        <v>0</v>
      </c>
      <c r="Y305" s="232" t="str">
        <f t="shared" si="29"/>
        <v/>
      </c>
    </row>
    <row r="306" spans="1:25" ht="22.5" customHeight="1">
      <c r="A306" s="262" t="s">
        <v>1632</v>
      </c>
      <c r="B306" s="263" t="s">
        <v>945</v>
      </c>
      <c r="C306" s="264" t="s">
        <v>2721</v>
      </c>
      <c r="D306" s="264" t="s">
        <v>2717</v>
      </c>
      <c r="E306" s="265" t="s">
        <v>1631</v>
      </c>
      <c r="F306" s="245" t="s">
        <v>1630</v>
      </c>
      <c r="G306" s="259" t="s">
        <v>350</v>
      </c>
      <c r="H306" s="259" t="s">
        <v>1633</v>
      </c>
      <c r="I306" s="260" t="s">
        <v>1634</v>
      </c>
      <c r="J306" s="261" t="s">
        <v>2224</v>
      </c>
      <c r="K306" s="364" t="s">
        <v>970</v>
      </c>
      <c r="L306" s="366" t="s">
        <v>954</v>
      </c>
      <c r="M306" s="249"/>
      <c r="N306" s="229">
        <f>[2]pdc2018!N306</f>
        <v>2535772.81</v>
      </c>
      <c r="O306" s="230">
        <f>[2]pdc2018!O306</f>
        <v>2190000</v>
      </c>
      <c r="P306" s="230">
        <f>[2]pdc2018!P306</f>
        <v>2660000</v>
      </c>
      <c r="Q306" s="230">
        <f>[2]pdc2018!Q306</f>
        <v>2960000</v>
      </c>
      <c r="R306" s="230">
        <f>[2]pdc2018!R306</f>
        <v>3010000</v>
      </c>
      <c r="S306" s="231">
        <f>[2]pdc2018!S306</f>
        <v>3060000</v>
      </c>
      <c r="T306" s="229">
        <f t="shared" si="24"/>
        <v>300000</v>
      </c>
      <c r="U306" s="232">
        <f t="shared" si="25"/>
        <v>0.11278195488721804</v>
      </c>
      <c r="V306" s="229">
        <f t="shared" si="26"/>
        <v>50000</v>
      </c>
      <c r="W306" s="232">
        <f t="shared" si="27"/>
        <v>1.6891891891891893E-2</v>
      </c>
      <c r="X306" s="229">
        <f t="shared" si="28"/>
        <v>50000</v>
      </c>
      <c r="Y306" s="232">
        <f t="shared" si="29"/>
        <v>1.6611295681063124E-2</v>
      </c>
    </row>
    <row r="307" spans="1:25" ht="22.5" customHeight="1">
      <c r="A307" s="255" t="s">
        <v>1635</v>
      </c>
      <c r="B307" s="256" t="s">
        <v>945</v>
      </c>
      <c r="C307" s="257" t="s">
        <v>2722</v>
      </c>
      <c r="D307" s="257" t="s">
        <v>2719</v>
      </c>
      <c r="E307" s="258" t="s">
        <v>1637</v>
      </c>
      <c r="F307" s="236" t="s">
        <v>1636</v>
      </c>
      <c r="G307" s="259"/>
      <c r="H307" s="259"/>
      <c r="I307" s="260"/>
      <c r="J307" s="261"/>
      <c r="K307" s="364"/>
      <c r="L307" s="365"/>
      <c r="M307" s="249"/>
      <c r="N307" s="229">
        <f>[2]pdc2018!N307</f>
        <v>0</v>
      </c>
      <c r="O307" s="230">
        <f>[2]pdc2018!O307</f>
        <v>0</v>
      </c>
      <c r="P307" s="230">
        <f>[2]pdc2018!P307</f>
        <v>0</v>
      </c>
      <c r="Q307" s="230">
        <f>[2]pdc2018!Q307</f>
        <v>0</v>
      </c>
      <c r="R307" s="230">
        <f>[2]pdc2018!R307</f>
        <v>0</v>
      </c>
      <c r="S307" s="231">
        <f>[2]pdc2018!S307</f>
        <v>0</v>
      </c>
      <c r="T307" s="229">
        <f t="shared" si="24"/>
        <v>0</v>
      </c>
      <c r="U307" s="232" t="str">
        <f t="shared" si="25"/>
        <v/>
      </c>
      <c r="V307" s="229">
        <f t="shared" si="26"/>
        <v>0</v>
      </c>
      <c r="W307" s="232" t="str">
        <f t="shared" si="27"/>
        <v/>
      </c>
      <c r="X307" s="229">
        <f t="shared" si="28"/>
        <v>0</v>
      </c>
      <c r="Y307" s="232" t="str">
        <f t="shared" si="29"/>
        <v/>
      </c>
    </row>
    <row r="308" spans="1:25" ht="22.5" customHeight="1">
      <c r="A308" s="262" t="s">
        <v>1638</v>
      </c>
      <c r="B308" s="263" t="s">
        <v>945</v>
      </c>
      <c r="C308" s="264" t="s">
        <v>2722</v>
      </c>
      <c r="D308" s="264" t="s">
        <v>2717</v>
      </c>
      <c r="E308" s="265" t="s">
        <v>1640</v>
      </c>
      <c r="F308" s="245" t="s">
        <v>1639</v>
      </c>
      <c r="G308" s="259" t="s">
        <v>351</v>
      </c>
      <c r="H308" s="259" t="s">
        <v>3347</v>
      </c>
      <c r="I308" s="260" t="s">
        <v>1641</v>
      </c>
      <c r="J308" s="261" t="s">
        <v>2224</v>
      </c>
      <c r="K308" s="364" t="s">
        <v>970</v>
      </c>
      <c r="L308" s="366" t="s">
        <v>954</v>
      </c>
      <c r="M308" s="249"/>
      <c r="N308" s="229">
        <f>[2]pdc2018!N308</f>
        <v>63759.72</v>
      </c>
      <c r="O308" s="230">
        <f>[2]pdc2018!O308</f>
        <v>73000</v>
      </c>
      <c r="P308" s="230">
        <f>[2]pdc2018!P308</f>
        <v>73000</v>
      </c>
      <c r="Q308" s="230">
        <f>[2]pdc2018!Q308</f>
        <v>74000</v>
      </c>
      <c r="R308" s="230">
        <f>[2]pdc2018!R308</f>
        <v>75000</v>
      </c>
      <c r="S308" s="231">
        <f>[2]pdc2018!S308</f>
        <v>75000</v>
      </c>
      <c r="T308" s="229">
        <f t="shared" si="24"/>
        <v>1000</v>
      </c>
      <c r="U308" s="232">
        <f t="shared" si="25"/>
        <v>1.3698630136986301E-2</v>
      </c>
      <c r="V308" s="229">
        <f t="shared" si="26"/>
        <v>1000</v>
      </c>
      <c r="W308" s="232">
        <f t="shared" si="27"/>
        <v>1.3513513513513514E-2</v>
      </c>
      <c r="X308" s="229">
        <f t="shared" si="28"/>
        <v>0</v>
      </c>
      <c r="Y308" s="232">
        <f t="shared" si="29"/>
        <v>0</v>
      </c>
    </row>
    <row r="309" spans="1:25" ht="22.5" customHeight="1">
      <c r="A309" s="262" t="s">
        <v>1642</v>
      </c>
      <c r="B309" s="263" t="s">
        <v>945</v>
      </c>
      <c r="C309" s="264" t="s">
        <v>2722</v>
      </c>
      <c r="D309" s="264" t="s">
        <v>1623</v>
      </c>
      <c r="E309" s="265" t="s">
        <v>1644</v>
      </c>
      <c r="F309" s="245" t="s">
        <v>1643</v>
      </c>
      <c r="G309" s="259" t="s">
        <v>351</v>
      </c>
      <c r="H309" s="259" t="s">
        <v>3347</v>
      </c>
      <c r="I309" s="260" t="s">
        <v>1641</v>
      </c>
      <c r="J309" s="261" t="s">
        <v>2224</v>
      </c>
      <c r="K309" s="364" t="s">
        <v>970</v>
      </c>
      <c r="L309" s="366" t="s">
        <v>954</v>
      </c>
      <c r="M309" s="249"/>
      <c r="N309" s="229">
        <f>[2]pdc2018!N309</f>
        <v>570846.49</v>
      </c>
      <c r="O309" s="230">
        <f>[2]pdc2018!O309</f>
        <v>895000</v>
      </c>
      <c r="P309" s="230">
        <f>[2]pdc2018!P309</f>
        <v>895000</v>
      </c>
      <c r="Q309" s="230">
        <f>[2]pdc2018!Q309</f>
        <v>965900</v>
      </c>
      <c r="R309" s="230">
        <f>[2]pdc2018!R309</f>
        <v>983500</v>
      </c>
      <c r="S309" s="231">
        <f>[2]pdc2018!S309</f>
        <v>991000</v>
      </c>
      <c r="T309" s="229">
        <f t="shared" si="24"/>
        <v>70900</v>
      </c>
      <c r="U309" s="232">
        <f t="shared" si="25"/>
        <v>7.9217877094972064E-2</v>
      </c>
      <c r="V309" s="229">
        <f t="shared" si="26"/>
        <v>17600</v>
      </c>
      <c r="W309" s="232">
        <f t="shared" si="27"/>
        <v>1.8221347965627913E-2</v>
      </c>
      <c r="X309" s="229">
        <f t="shared" si="28"/>
        <v>7500</v>
      </c>
      <c r="Y309" s="232">
        <f t="shared" si="29"/>
        <v>7.6258261311642093E-3</v>
      </c>
    </row>
    <row r="310" spans="1:25" ht="22.5" customHeight="1">
      <c r="A310" s="233" t="s">
        <v>1645</v>
      </c>
      <c r="B310" s="234" t="s">
        <v>945</v>
      </c>
      <c r="C310" s="235" t="s">
        <v>2723</v>
      </c>
      <c r="D310" s="235" t="s">
        <v>2719</v>
      </c>
      <c r="E310" s="236" t="s">
        <v>4102</v>
      </c>
      <c r="F310" s="236" t="s">
        <v>4103</v>
      </c>
      <c r="G310" s="259"/>
      <c r="H310" s="259"/>
      <c r="I310" s="260"/>
      <c r="J310" s="261"/>
      <c r="K310" s="364"/>
      <c r="L310" s="365"/>
      <c r="M310" s="249"/>
      <c r="N310" s="229">
        <f>[2]pdc2018!N310</f>
        <v>0</v>
      </c>
      <c r="O310" s="230">
        <f>[2]pdc2018!O310</f>
        <v>0</v>
      </c>
      <c r="P310" s="230">
        <f>[2]pdc2018!P310</f>
        <v>0</v>
      </c>
      <c r="Q310" s="230">
        <f>[2]pdc2018!Q310</f>
        <v>0</v>
      </c>
      <c r="R310" s="230">
        <f>[2]pdc2018!R310</f>
        <v>0</v>
      </c>
      <c r="S310" s="231">
        <f>[2]pdc2018!S310</f>
        <v>0</v>
      </c>
      <c r="T310" s="229">
        <f t="shared" si="24"/>
        <v>0</v>
      </c>
      <c r="U310" s="232" t="str">
        <f t="shared" si="25"/>
        <v/>
      </c>
      <c r="V310" s="229">
        <f t="shared" si="26"/>
        <v>0</v>
      </c>
      <c r="W310" s="232" t="str">
        <f t="shared" si="27"/>
        <v/>
      </c>
      <c r="X310" s="229">
        <f t="shared" si="28"/>
        <v>0</v>
      </c>
      <c r="Y310" s="232" t="str">
        <f t="shared" si="29"/>
        <v/>
      </c>
    </row>
    <row r="311" spans="1:25" ht="22.5" customHeight="1">
      <c r="A311" s="262" t="s">
        <v>1647</v>
      </c>
      <c r="B311" s="263" t="s">
        <v>945</v>
      </c>
      <c r="C311" s="264" t="s">
        <v>2723</v>
      </c>
      <c r="D311" s="264" t="s">
        <v>2717</v>
      </c>
      <c r="E311" s="245" t="s">
        <v>1648</v>
      </c>
      <c r="F311" s="245" t="s">
        <v>1646</v>
      </c>
      <c r="G311" s="259" t="s">
        <v>351</v>
      </c>
      <c r="H311" s="259" t="s">
        <v>3347</v>
      </c>
      <c r="I311" s="260" t="s">
        <v>1641</v>
      </c>
      <c r="J311" s="261" t="s">
        <v>2224</v>
      </c>
      <c r="K311" s="364" t="s">
        <v>970</v>
      </c>
      <c r="L311" s="366" t="s">
        <v>954</v>
      </c>
      <c r="M311" s="249"/>
      <c r="N311" s="229">
        <f>[2]pdc2018!N311</f>
        <v>3306.19</v>
      </c>
      <c r="O311" s="230">
        <f>[2]pdc2018!O311</f>
        <v>12000</v>
      </c>
      <c r="P311" s="230">
        <f>[2]pdc2018!P311</f>
        <v>12000</v>
      </c>
      <c r="Q311" s="230">
        <f>[2]pdc2018!Q311</f>
        <v>14000</v>
      </c>
      <c r="R311" s="230">
        <f>[2]pdc2018!R311</f>
        <v>14000</v>
      </c>
      <c r="S311" s="231">
        <f>[2]pdc2018!S311</f>
        <v>14000</v>
      </c>
      <c r="T311" s="229">
        <f t="shared" si="24"/>
        <v>2000</v>
      </c>
      <c r="U311" s="232">
        <f t="shared" si="25"/>
        <v>0.16666666666666666</v>
      </c>
      <c r="V311" s="229">
        <f t="shared" si="26"/>
        <v>0</v>
      </c>
      <c r="W311" s="232">
        <f t="shared" si="27"/>
        <v>0</v>
      </c>
      <c r="X311" s="229">
        <f t="shared" si="28"/>
        <v>0</v>
      </c>
      <c r="Y311" s="232">
        <f t="shared" si="29"/>
        <v>0</v>
      </c>
    </row>
    <row r="312" spans="1:25" ht="22.5" customHeight="1">
      <c r="A312" s="262" t="s">
        <v>1649</v>
      </c>
      <c r="B312" s="263" t="s">
        <v>945</v>
      </c>
      <c r="C312" s="264" t="s">
        <v>2723</v>
      </c>
      <c r="D312" s="264" t="s">
        <v>2725</v>
      </c>
      <c r="E312" s="245" t="s">
        <v>1651</v>
      </c>
      <c r="F312" s="245" t="s">
        <v>1650</v>
      </c>
      <c r="G312" s="259" t="s">
        <v>351</v>
      </c>
      <c r="H312" s="259" t="s">
        <v>3347</v>
      </c>
      <c r="I312" s="260" t="s">
        <v>1641</v>
      </c>
      <c r="J312" s="261" t="s">
        <v>2224</v>
      </c>
      <c r="K312" s="364" t="s">
        <v>970</v>
      </c>
      <c r="L312" s="366" t="s">
        <v>954</v>
      </c>
      <c r="M312" s="249"/>
      <c r="N312" s="229">
        <f>[2]pdc2018!N312</f>
        <v>4884.88</v>
      </c>
      <c r="O312" s="230">
        <f>[2]pdc2018!O312</f>
        <v>5000</v>
      </c>
      <c r="P312" s="230">
        <f>[2]pdc2018!P312</f>
        <v>5000</v>
      </c>
      <c r="Q312" s="230">
        <f>[2]pdc2018!Q312</f>
        <v>5000</v>
      </c>
      <c r="R312" s="230">
        <f>[2]pdc2018!R312</f>
        <v>5000</v>
      </c>
      <c r="S312" s="231">
        <f>[2]pdc2018!S312</f>
        <v>5000</v>
      </c>
      <c r="T312" s="229">
        <f t="shared" si="24"/>
        <v>0</v>
      </c>
      <c r="U312" s="232">
        <f t="shared" si="25"/>
        <v>0</v>
      </c>
      <c r="V312" s="229">
        <f t="shared" si="26"/>
        <v>0</v>
      </c>
      <c r="W312" s="232">
        <f t="shared" si="27"/>
        <v>0</v>
      </c>
      <c r="X312" s="229">
        <f t="shared" si="28"/>
        <v>0</v>
      </c>
      <c r="Y312" s="232">
        <f t="shared" si="29"/>
        <v>0</v>
      </c>
    </row>
    <row r="313" spans="1:25" ht="22.5" customHeight="1">
      <c r="A313" s="255" t="s">
        <v>1652</v>
      </c>
      <c r="B313" s="256" t="s">
        <v>945</v>
      </c>
      <c r="C313" s="257" t="s">
        <v>2724</v>
      </c>
      <c r="D313" s="257" t="s">
        <v>2719</v>
      </c>
      <c r="E313" s="258" t="s">
        <v>1654</v>
      </c>
      <c r="F313" s="236" t="s">
        <v>1653</v>
      </c>
      <c r="G313" s="259"/>
      <c r="H313" s="259"/>
      <c r="I313" s="260"/>
      <c r="J313" s="261"/>
      <c r="K313" s="364"/>
      <c r="L313" s="365"/>
      <c r="M313" s="249"/>
      <c r="N313" s="229">
        <f>[2]pdc2018!N313</f>
        <v>0</v>
      </c>
      <c r="O313" s="230">
        <f>[2]pdc2018!O313</f>
        <v>0</v>
      </c>
      <c r="P313" s="230">
        <f>[2]pdc2018!P313</f>
        <v>0</v>
      </c>
      <c r="Q313" s="230">
        <f>[2]pdc2018!Q313</f>
        <v>0</v>
      </c>
      <c r="R313" s="230">
        <f>[2]pdc2018!R313</f>
        <v>0</v>
      </c>
      <c r="S313" s="231">
        <f>[2]pdc2018!S313</f>
        <v>0</v>
      </c>
      <c r="T313" s="229">
        <f t="shared" si="24"/>
        <v>0</v>
      </c>
      <c r="U313" s="232" t="str">
        <f t="shared" si="25"/>
        <v/>
      </c>
      <c r="V313" s="229">
        <f t="shared" si="26"/>
        <v>0</v>
      </c>
      <c r="W313" s="232" t="str">
        <f t="shared" si="27"/>
        <v/>
      </c>
      <c r="X313" s="229">
        <f t="shared" si="28"/>
        <v>0</v>
      </c>
      <c r="Y313" s="232" t="str">
        <f t="shared" si="29"/>
        <v/>
      </c>
    </row>
    <row r="314" spans="1:25" ht="22.5" customHeight="1">
      <c r="A314" s="262" t="s">
        <v>1655</v>
      </c>
      <c r="B314" s="263" t="s">
        <v>945</v>
      </c>
      <c r="C314" s="264" t="s">
        <v>2724</v>
      </c>
      <c r="D314" s="264" t="s">
        <v>2717</v>
      </c>
      <c r="E314" s="265" t="s">
        <v>1657</v>
      </c>
      <c r="F314" s="245" t="s">
        <v>1656</v>
      </c>
      <c r="G314" s="259" t="s">
        <v>352</v>
      </c>
      <c r="H314" s="259" t="s">
        <v>3348</v>
      </c>
      <c r="I314" s="260" t="s">
        <v>1658</v>
      </c>
      <c r="J314" s="261" t="s">
        <v>2224</v>
      </c>
      <c r="K314" s="364" t="s">
        <v>970</v>
      </c>
      <c r="L314" s="366" t="s">
        <v>954</v>
      </c>
      <c r="M314" s="249"/>
      <c r="N314" s="229">
        <f>[2]pdc2018!N314</f>
        <v>0</v>
      </c>
      <c r="O314" s="230">
        <f>[2]pdc2018!O314</f>
        <v>0</v>
      </c>
      <c r="P314" s="230">
        <f>[2]pdc2018!P314</f>
        <v>0</v>
      </c>
      <c r="Q314" s="230">
        <f>[2]pdc2018!Q314</f>
        <v>0</v>
      </c>
      <c r="R314" s="230">
        <f>[2]pdc2018!R314</f>
        <v>0</v>
      </c>
      <c r="S314" s="231">
        <f>[2]pdc2018!S314</f>
        <v>0</v>
      </c>
      <c r="T314" s="229">
        <f t="shared" si="24"/>
        <v>0</v>
      </c>
      <c r="U314" s="232" t="str">
        <f t="shared" si="25"/>
        <v/>
      </c>
      <c r="V314" s="229">
        <f t="shared" si="26"/>
        <v>0</v>
      </c>
      <c r="W314" s="232" t="str">
        <f t="shared" si="27"/>
        <v/>
      </c>
      <c r="X314" s="229">
        <f t="shared" si="28"/>
        <v>0</v>
      </c>
      <c r="Y314" s="232" t="str">
        <f t="shared" si="29"/>
        <v/>
      </c>
    </row>
    <row r="315" spans="1:25" ht="22.5" customHeight="1">
      <c r="A315" s="262" t="s">
        <v>1659</v>
      </c>
      <c r="B315" s="263" t="s">
        <v>945</v>
      </c>
      <c r="C315" s="264" t="s">
        <v>2724</v>
      </c>
      <c r="D315" s="264" t="s">
        <v>2725</v>
      </c>
      <c r="E315" s="265" t="s">
        <v>2202</v>
      </c>
      <c r="F315" s="245" t="s">
        <v>1660</v>
      </c>
      <c r="G315" s="259" t="s">
        <v>353</v>
      </c>
      <c r="H315" s="259" t="s">
        <v>3349</v>
      </c>
      <c r="I315" s="260" t="s">
        <v>2203</v>
      </c>
      <c r="J315" s="261" t="s">
        <v>2224</v>
      </c>
      <c r="K315" s="364" t="s">
        <v>970</v>
      </c>
      <c r="L315" s="366" t="s">
        <v>954</v>
      </c>
      <c r="M315" s="249"/>
      <c r="N315" s="229">
        <f>[2]pdc2018!N315</f>
        <v>0</v>
      </c>
      <c r="O315" s="230">
        <f>[2]pdc2018!O315</f>
        <v>0</v>
      </c>
      <c r="P315" s="230">
        <f>[2]pdc2018!P315</f>
        <v>0</v>
      </c>
      <c r="Q315" s="230">
        <f>[2]pdc2018!Q315</f>
        <v>0</v>
      </c>
      <c r="R315" s="230">
        <f>[2]pdc2018!R315</f>
        <v>0</v>
      </c>
      <c r="S315" s="231">
        <f>[2]pdc2018!S315</f>
        <v>0</v>
      </c>
      <c r="T315" s="229">
        <f t="shared" si="24"/>
        <v>0</v>
      </c>
      <c r="U315" s="232" t="str">
        <f t="shared" si="25"/>
        <v/>
      </c>
      <c r="V315" s="229">
        <f t="shared" si="26"/>
        <v>0</v>
      </c>
      <c r="W315" s="232" t="str">
        <f t="shared" si="27"/>
        <v/>
      </c>
      <c r="X315" s="229">
        <f t="shared" si="28"/>
        <v>0</v>
      </c>
      <c r="Y315" s="232" t="str">
        <f t="shared" si="29"/>
        <v/>
      </c>
    </row>
    <row r="316" spans="1:25" ht="22.5" customHeight="1">
      <c r="A316" s="262" t="s">
        <v>2204</v>
      </c>
      <c r="B316" s="263" t="s">
        <v>945</v>
      </c>
      <c r="C316" s="264" t="s">
        <v>2724</v>
      </c>
      <c r="D316" s="264" t="s">
        <v>2130</v>
      </c>
      <c r="E316" s="265" t="s">
        <v>2206</v>
      </c>
      <c r="F316" s="245" t="s">
        <v>2205</v>
      </c>
      <c r="G316" s="259" t="s">
        <v>353</v>
      </c>
      <c r="H316" s="259" t="s">
        <v>3349</v>
      </c>
      <c r="I316" s="260" t="s">
        <v>2203</v>
      </c>
      <c r="J316" s="261" t="s">
        <v>2224</v>
      </c>
      <c r="K316" s="364" t="s">
        <v>970</v>
      </c>
      <c r="L316" s="366" t="s">
        <v>954</v>
      </c>
      <c r="M316" s="249"/>
      <c r="N316" s="229">
        <f>[2]pdc2018!N316</f>
        <v>0</v>
      </c>
      <c r="O316" s="230">
        <f>[2]pdc2018!O316</f>
        <v>0</v>
      </c>
      <c r="P316" s="230">
        <f>[2]pdc2018!P316</f>
        <v>0</v>
      </c>
      <c r="Q316" s="230">
        <f>[2]pdc2018!Q316</f>
        <v>0</v>
      </c>
      <c r="R316" s="230">
        <f>[2]pdc2018!R316</f>
        <v>0</v>
      </c>
      <c r="S316" s="231">
        <f>[2]pdc2018!S316</f>
        <v>0</v>
      </c>
      <c r="T316" s="229">
        <f t="shared" si="24"/>
        <v>0</v>
      </c>
      <c r="U316" s="232" t="str">
        <f t="shared" si="25"/>
        <v/>
      </c>
      <c r="V316" s="229">
        <f t="shared" si="26"/>
        <v>0</v>
      </c>
      <c r="W316" s="232" t="str">
        <f t="shared" si="27"/>
        <v/>
      </c>
      <c r="X316" s="229">
        <f t="shared" si="28"/>
        <v>0</v>
      </c>
      <c r="Y316" s="232" t="str">
        <f t="shared" si="29"/>
        <v/>
      </c>
    </row>
    <row r="317" spans="1:25" ht="22.5" customHeight="1">
      <c r="A317" s="262" t="s">
        <v>2207</v>
      </c>
      <c r="B317" s="263" t="s">
        <v>945</v>
      </c>
      <c r="C317" s="264" t="s">
        <v>2724</v>
      </c>
      <c r="D317" s="264" t="s">
        <v>921</v>
      </c>
      <c r="E317" s="245" t="s">
        <v>2209</v>
      </c>
      <c r="F317" s="245" t="s">
        <v>2208</v>
      </c>
      <c r="G317" s="259" t="s">
        <v>353</v>
      </c>
      <c r="H317" s="259" t="s">
        <v>3349</v>
      </c>
      <c r="I317" s="260" t="s">
        <v>2203</v>
      </c>
      <c r="J317" s="261" t="s">
        <v>2224</v>
      </c>
      <c r="K317" s="364" t="s">
        <v>970</v>
      </c>
      <c r="L317" s="366" t="s">
        <v>954</v>
      </c>
      <c r="M317" s="249"/>
      <c r="N317" s="229">
        <f>[2]pdc2018!N317</f>
        <v>0</v>
      </c>
      <c r="O317" s="230">
        <f>[2]pdc2018!O317</f>
        <v>0</v>
      </c>
      <c r="P317" s="230">
        <f>[2]pdc2018!P317</f>
        <v>0</v>
      </c>
      <c r="Q317" s="230">
        <f>[2]pdc2018!Q317</f>
        <v>0</v>
      </c>
      <c r="R317" s="230">
        <f>[2]pdc2018!R317</f>
        <v>0</v>
      </c>
      <c r="S317" s="231">
        <f>[2]pdc2018!S317</f>
        <v>0</v>
      </c>
      <c r="T317" s="229">
        <f t="shared" si="24"/>
        <v>0</v>
      </c>
      <c r="U317" s="232" t="str">
        <f t="shared" si="25"/>
        <v/>
      </c>
      <c r="V317" s="229">
        <f t="shared" si="26"/>
        <v>0</v>
      </c>
      <c r="W317" s="232" t="str">
        <f t="shared" si="27"/>
        <v/>
      </c>
      <c r="X317" s="229">
        <f t="shared" si="28"/>
        <v>0</v>
      </c>
      <c r="Y317" s="232" t="str">
        <f t="shared" si="29"/>
        <v/>
      </c>
    </row>
    <row r="318" spans="1:25" ht="22.5" customHeight="1">
      <c r="A318" s="255" t="s">
        <v>2210</v>
      </c>
      <c r="B318" s="256" t="s">
        <v>945</v>
      </c>
      <c r="C318" s="257" t="s">
        <v>1625</v>
      </c>
      <c r="D318" s="257" t="s">
        <v>2719</v>
      </c>
      <c r="E318" s="258" t="s">
        <v>2212</v>
      </c>
      <c r="F318" s="236" t="s">
        <v>2211</v>
      </c>
      <c r="G318" s="259"/>
      <c r="H318" s="259"/>
      <c r="I318" s="260"/>
      <c r="J318" s="261"/>
      <c r="K318" s="364"/>
      <c r="L318" s="365"/>
      <c r="M318" s="249"/>
      <c r="N318" s="229">
        <f>[2]pdc2018!N318</f>
        <v>0</v>
      </c>
      <c r="O318" s="230">
        <f>[2]pdc2018!O318</f>
        <v>0</v>
      </c>
      <c r="P318" s="230">
        <f>[2]pdc2018!P318</f>
        <v>0</v>
      </c>
      <c r="Q318" s="230">
        <f>[2]pdc2018!Q318</f>
        <v>0</v>
      </c>
      <c r="R318" s="230">
        <f>[2]pdc2018!R318</f>
        <v>0</v>
      </c>
      <c r="S318" s="231">
        <f>[2]pdc2018!S318</f>
        <v>0</v>
      </c>
      <c r="T318" s="229">
        <f t="shared" si="24"/>
        <v>0</v>
      </c>
      <c r="U318" s="232" t="str">
        <f t="shared" si="25"/>
        <v/>
      </c>
      <c r="V318" s="229">
        <f t="shared" si="26"/>
        <v>0</v>
      </c>
      <c r="W318" s="232" t="str">
        <f t="shared" si="27"/>
        <v/>
      </c>
      <c r="X318" s="229">
        <f t="shared" si="28"/>
        <v>0</v>
      </c>
      <c r="Y318" s="232" t="str">
        <f t="shared" si="29"/>
        <v/>
      </c>
    </row>
    <row r="319" spans="1:25" ht="22.5" customHeight="1">
      <c r="A319" s="262" t="s">
        <v>2213</v>
      </c>
      <c r="B319" s="263" t="s">
        <v>945</v>
      </c>
      <c r="C319" s="264" t="s">
        <v>1625</v>
      </c>
      <c r="D319" s="264" t="s">
        <v>2717</v>
      </c>
      <c r="E319" s="265" t="s">
        <v>2212</v>
      </c>
      <c r="F319" s="245" t="s">
        <v>2211</v>
      </c>
      <c r="G319" s="259" t="s">
        <v>351</v>
      </c>
      <c r="H319" s="259" t="s">
        <v>3347</v>
      </c>
      <c r="I319" s="260" t="s">
        <v>1641</v>
      </c>
      <c r="J319" s="261" t="s">
        <v>2224</v>
      </c>
      <c r="K319" s="364" t="s">
        <v>970</v>
      </c>
      <c r="L319" s="366" t="s">
        <v>954</v>
      </c>
      <c r="M319" s="228"/>
      <c r="N319" s="229">
        <f>[2]pdc2018!N319</f>
        <v>3046058.36</v>
      </c>
      <c r="O319" s="230">
        <f>[2]pdc2018!O319</f>
        <v>3059000</v>
      </c>
      <c r="P319" s="230">
        <f>[2]pdc2018!P319</f>
        <v>3059000</v>
      </c>
      <c r="Q319" s="230">
        <f>[2]pdc2018!Q319</f>
        <v>3089600</v>
      </c>
      <c r="R319" s="230">
        <f>[2]pdc2018!R319</f>
        <v>3120500</v>
      </c>
      <c r="S319" s="231">
        <f>[2]pdc2018!S319</f>
        <v>3150000</v>
      </c>
      <c r="T319" s="229">
        <f t="shared" si="24"/>
        <v>30600</v>
      </c>
      <c r="U319" s="232">
        <f t="shared" si="25"/>
        <v>1.0003269042170644E-2</v>
      </c>
      <c r="V319" s="229">
        <f t="shared" si="26"/>
        <v>30900</v>
      </c>
      <c r="W319" s="232">
        <f t="shared" si="27"/>
        <v>1.0001294665976178E-2</v>
      </c>
      <c r="X319" s="229">
        <f t="shared" si="28"/>
        <v>29500</v>
      </c>
      <c r="Y319" s="232">
        <f t="shared" si="29"/>
        <v>9.4536132030123374E-3</v>
      </c>
    </row>
    <row r="320" spans="1:25" ht="22.5" customHeight="1">
      <c r="A320" s="219" t="s">
        <v>2214</v>
      </c>
      <c r="B320" s="220" t="s">
        <v>2215</v>
      </c>
      <c r="C320" s="221" t="s">
        <v>2718</v>
      </c>
      <c r="D320" s="221" t="s">
        <v>2719</v>
      </c>
      <c r="E320" s="222" t="s">
        <v>2217</v>
      </c>
      <c r="F320" s="222" t="s">
        <v>2216</v>
      </c>
      <c r="G320" s="223"/>
      <c r="H320" s="223"/>
      <c r="I320" s="224"/>
      <c r="J320" s="225"/>
      <c r="K320" s="362"/>
      <c r="L320" s="363"/>
      <c r="M320" s="249"/>
      <c r="N320" s="229">
        <f>[2]pdc2018!N320</f>
        <v>0</v>
      </c>
      <c r="O320" s="230">
        <f>[2]pdc2018!O320</f>
        <v>0</v>
      </c>
      <c r="P320" s="230">
        <f>[2]pdc2018!P320</f>
        <v>0</v>
      </c>
      <c r="Q320" s="230">
        <f>[2]pdc2018!Q320</f>
        <v>0</v>
      </c>
      <c r="R320" s="230">
        <f>[2]pdc2018!R320</f>
        <v>0</v>
      </c>
      <c r="S320" s="231">
        <f>[2]pdc2018!S320</f>
        <v>0</v>
      </c>
      <c r="T320" s="229">
        <f t="shared" si="24"/>
        <v>0</v>
      </c>
      <c r="U320" s="232" t="str">
        <f t="shared" si="25"/>
        <v/>
      </c>
      <c r="V320" s="229">
        <f t="shared" si="26"/>
        <v>0</v>
      </c>
      <c r="W320" s="232" t="str">
        <f t="shared" si="27"/>
        <v/>
      </c>
      <c r="X320" s="229">
        <f t="shared" si="28"/>
        <v>0</v>
      </c>
      <c r="Y320" s="232" t="str">
        <f t="shared" si="29"/>
        <v/>
      </c>
    </row>
    <row r="321" spans="1:25" ht="22.5" customHeight="1">
      <c r="A321" s="255" t="s">
        <v>2218</v>
      </c>
      <c r="B321" s="256" t="s">
        <v>2215</v>
      </c>
      <c r="C321" s="257" t="s">
        <v>2720</v>
      </c>
      <c r="D321" s="257" t="s">
        <v>2719</v>
      </c>
      <c r="E321" s="258" t="s">
        <v>2217</v>
      </c>
      <c r="F321" s="236" t="s">
        <v>2216</v>
      </c>
      <c r="G321" s="259"/>
      <c r="H321" s="259"/>
      <c r="I321" s="260"/>
      <c r="J321" s="261"/>
      <c r="K321" s="364"/>
      <c r="L321" s="365"/>
      <c r="M321" s="249"/>
      <c r="N321" s="229">
        <f>[2]pdc2018!N321</f>
        <v>0</v>
      </c>
      <c r="O321" s="230">
        <f>[2]pdc2018!O321</f>
        <v>0</v>
      </c>
      <c r="P321" s="230">
        <f>[2]pdc2018!P321</f>
        <v>0</v>
      </c>
      <c r="Q321" s="230">
        <f>[2]pdc2018!Q321</f>
        <v>0</v>
      </c>
      <c r="R321" s="230">
        <f>[2]pdc2018!R321</f>
        <v>0</v>
      </c>
      <c r="S321" s="231">
        <f>[2]pdc2018!S321</f>
        <v>0</v>
      </c>
      <c r="T321" s="229">
        <f t="shared" si="24"/>
        <v>0</v>
      </c>
      <c r="U321" s="232" t="str">
        <f t="shared" si="25"/>
        <v/>
      </c>
      <c r="V321" s="229">
        <f t="shared" si="26"/>
        <v>0</v>
      </c>
      <c r="W321" s="232" t="str">
        <f t="shared" si="27"/>
        <v/>
      </c>
      <c r="X321" s="229">
        <f t="shared" si="28"/>
        <v>0</v>
      </c>
      <c r="Y321" s="232" t="str">
        <f t="shared" si="29"/>
        <v/>
      </c>
    </row>
    <row r="322" spans="1:25" ht="22.5" customHeight="1">
      <c r="A322" s="262" t="s">
        <v>2219</v>
      </c>
      <c r="B322" s="263" t="s">
        <v>2215</v>
      </c>
      <c r="C322" s="264" t="s">
        <v>2720</v>
      </c>
      <c r="D322" s="264" t="s">
        <v>2717</v>
      </c>
      <c r="E322" s="265" t="s">
        <v>2221</v>
      </c>
      <c r="F322" s="245" t="s">
        <v>2220</v>
      </c>
      <c r="G322" s="259" t="s">
        <v>747</v>
      </c>
      <c r="H322" s="259" t="s">
        <v>3350</v>
      </c>
      <c r="I322" s="260" t="s">
        <v>2222</v>
      </c>
      <c r="J322" s="261" t="s">
        <v>136</v>
      </c>
      <c r="K322" s="364" t="s">
        <v>2413</v>
      </c>
      <c r="L322" s="366" t="s">
        <v>2223</v>
      </c>
      <c r="M322" s="249"/>
      <c r="N322" s="229">
        <f>[2]pdc2018!N322</f>
        <v>1192755.49</v>
      </c>
      <c r="O322" s="230">
        <f>[2]pdc2018!O322</f>
        <v>1486400</v>
      </c>
      <c r="P322" s="230">
        <f>[2]pdc2018!P322</f>
        <v>1140000</v>
      </c>
      <c r="Q322" s="230">
        <f>[2]pdc2018!Q322</f>
        <v>1440000</v>
      </c>
      <c r="R322" s="230">
        <f>[2]pdc2018!R322</f>
        <v>1440000</v>
      </c>
      <c r="S322" s="231">
        <f>[2]pdc2018!S322</f>
        <v>1440000</v>
      </c>
      <c r="T322" s="229">
        <f t="shared" si="24"/>
        <v>300000</v>
      </c>
      <c r="U322" s="232">
        <f t="shared" si="25"/>
        <v>0.26315789473684209</v>
      </c>
      <c r="V322" s="229">
        <f t="shared" si="26"/>
        <v>0</v>
      </c>
      <c r="W322" s="232">
        <f t="shared" si="27"/>
        <v>0</v>
      </c>
      <c r="X322" s="229">
        <f t="shared" si="28"/>
        <v>0</v>
      </c>
      <c r="Y322" s="232">
        <f t="shared" si="29"/>
        <v>0</v>
      </c>
    </row>
    <row r="323" spans="1:25" ht="22.5" customHeight="1">
      <c r="A323" s="262" t="s">
        <v>2225</v>
      </c>
      <c r="B323" s="263" t="s">
        <v>2215</v>
      </c>
      <c r="C323" s="264" t="s">
        <v>2720</v>
      </c>
      <c r="D323" s="264" t="s">
        <v>2725</v>
      </c>
      <c r="E323" s="265" t="s">
        <v>2227</v>
      </c>
      <c r="F323" s="245" t="s">
        <v>2226</v>
      </c>
      <c r="G323" s="259" t="s">
        <v>747</v>
      </c>
      <c r="H323" s="259" t="s">
        <v>3350</v>
      </c>
      <c r="I323" s="260" t="s">
        <v>2222</v>
      </c>
      <c r="J323" s="261" t="s">
        <v>136</v>
      </c>
      <c r="K323" s="364" t="s">
        <v>2413</v>
      </c>
      <c r="L323" s="366" t="s">
        <v>2223</v>
      </c>
      <c r="M323" s="249"/>
      <c r="N323" s="229">
        <f>[2]pdc2018!N323</f>
        <v>17927.2</v>
      </c>
      <c r="O323" s="230">
        <f>[2]pdc2018!O323</f>
        <v>22000</v>
      </c>
      <c r="P323" s="230">
        <f>[2]pdc2018!P323</f>
        <v>22000</v>
      </c>
      <c r="Q323" s="230">
        <f>[2]pdc2018!Q323</f>
        <v>22000</v>
      </c>
      <c r="R323" s="230">
        <f>[2]pdc2018!R323</f>
        <v>22000</v>
      </c>
      <c r="S323" s="231">
        <f>[2]pdc2018!S323</f>
        <v>22000</v>
      </c>
      <c r="T323" s="229">
        <f t="shared" si="24"/>
        <v>0</v>
      </c>
      <c r="U323" s="232">
        <f t="shared" si="25"/>
        <v>0</v>
      </c>
      <c r="V323" s="229">
        <f t="shared" si="26"/>
        <v>0</v>
      </c>
      <c r="W323" s="232">
        <f t="shared" si="27"/>
        <v>0</v>
      </c>
      <c r="X323" s="229">
        <f t="shared" si="28"/>
        <v>0</v>
      </c>
      <c r="Y323" s="232">
        <f t="shared" si="29"/>
        <v>0</v>
      </c>
    </row>
    <row r="324" spans="1:25" ht="22.5" customHeight="1">
      <c r="A324" s="262" t="s">
        <v>2228</v>
      </c>
      <c r="B324" s="263" t="s">
        <v>2215</v>
      </c>
      <c r="C324" s="264" t="s">
        <v>2720</v>
      </c>
      <c r="D324" s="264" t="s">
        <v>2130</v>
      </c>
      <c r="E324" s="265" t="s">
        <v>2230</v>
      </c>
      <c r="F324" s="245" t="s">
        <v>2229</v>
      </c>
      <c r="G324" s="259" t="s">
        <v>747</v>
      </c>
      <c r="H324" s="259" t="s">
        <v>3350</v>
      </c>
      <c r="I324" s="260" t="s">
        <v>2222</v>
      </c>
      <c r="J324" s="261" t="s">
        <v>136</v>
      </c>
      <c r="K324" s="364" t="s">
        <v>2413</v>
      </c>
      <c r="L324" s="366" t="s">
        <v>2223</v>
      </c>
      <c r="M324" s="249"/>
      <c r="N324" s="229">
        <f>[2]pdc2018!N324</f>
        <v>256913.11</v>
      </c>
      <c r="O324" s="230">
        <f>[2]pdc2018!O324</f>
        <v>307100</v>
      </c>
      <c r="P324" s="230">
        <f>[2]pdc2018!P324</f>
        <v>307100</v>
      </c>
      <c r="Q324" s="230">
        <f>[2]pdc2018!Q324</f>
        <v>375000</v>
      </c>
      <c r="R324" s="230">
        <f>[2]pdc2018!R324</f>
        <v>375000</v>
      </c>
      <c r="S324" s="231">
        <f>[2]pdc2018!S324</f>
        <v>375000</v>
      </c>
      <c r="T324" s="229">
        <f t="shared" si="24"/>
        <v>67900</v>
      </c>
      <c r="U324" s="232">
        <f t="shared" si="25"/>
        <v>0.22110061869098013</v>
      </c>
      <c r="V324" s="229">
        <f t="shared" si="26"/>
        <v>0</v>
      </c>
      <c r="W324" s="232">
        <f t="shared" si="27"/>
        <v>0</v>
      </c>
      <c r="X324" s="229">
        <f t="shared" si="28"/>
        <v>0</v>
      </c>
      <c r="Y324" s="232">
        <f t="shared" si="29"/>
        <v>0</v>
      </c>
    </row>
    <row r="325" spans="1:25" ht="25.5" customHeight="1">
      <c r="A325" s="255" t="s">
        <v>2231</v>
      </c>
      <c r="B325" s="256" t="s">
        <v>2215</v>
      </c>
      <c r="C325" s="257" t="s">
        <v>2721</v>
      </c>
      <c r="D325" s="257" t="s">
        <v>2719</v>
      </c>
      <c r="E325" s="258" t="s">
        <v>2232</v>
      </c>
      <c r="F325" s="236" t="s">
        <v>4104</v>
      </c>
      <c r="G325" s="259"/>
      <c r="H325" s="259"/>
      <c r="I325" s="260"/>
      <c r="J325" s="261"/>
      <c r="K325" s="364"/>
      <c r="L325" s="365"/>
      <c r="M325" s="249"/>
      <c r="N325" s="229">
        <f>[2]pdc2018!N325</f>
        <v>0</v>
      </c>
      <c r="O325" s="230">
        <f>[2]pdc2018!O325</f>
        <v>0</v>
      </c>
      <c r="P325" s="230">
        <f>[2]pdc2018!P325</f>
        <v>0</v>
      </c>
      <c r="Q325" s="230">
        <f>[2]pdc2018!Q325</f>
        <v>0</v>
      </c>
      <c r="R325" s="230">
        <f>[2]pdc2018!R325</f>
        <v>0</v>
      </c>
      <c r="S325" s="231">
        <f>[2]pdc2018!S325</f>
        <v>0</v>
      </c>
      <c r="T325" s="229">
        <f t="shared" si="24"/>
        <v>0</v>
      </c>
      <c r="U325" s="232" t="str">
        <f t="shared" si="25"/>
        <v/>
      </c>
      <c r="V325" s="229">
        <f t="shared" si="26"/>
        <v>0</v>
      </c>
      <c r="W325" s="232" t="str">
        <f t="shared" si="27"/>
        <v/>
      </c>
      <c r="X325" s="229">
        <f t="shared" si="28"/>
        <v>0</v>
      </c>
      <c r="Y325" s="232" t="str">
        <f t="shared" si="29"/>
        <v/>
      </c>
    </row>
    <row r="326" spans="1:25" ht="25.5" customHeight="1">
      <c r="A326" s="262" t="s">
        <v>2233</v>
      </c>
      <c r="B326" s="263" t="s">
        <v>2215</v>
      </c>
      <c r="C326" s="264" t="s">
        <v>2721</v>
      </c>
      <c r="D326" s="264" t="s">
        <v>2717</v>
      </c>
      <c r="E326" s="265" t="s">
        <v>2232</v>
      </c>
      <c r="F326" s="245" t="s">
        <v>4104</v>
      </c>
      <c r="G326" s="259" t="s">
        <v>513</v>
      </c>
      <c r="H326" s="259" t="s">
        <v>3351</v>
      </c>
      <c r="I326" s="260" t="s">
        <v>2234</v>
      </c>
      <c r="J326" s="261" t="s">
        <v>2432</v>
      </c>
      <c r="K326" s="364" t="s">
        <v>2234</v>
      </c>
      <c r="L326" s="366" t="s">
        <v>2223</v>
      </c>
      <c r="M326" s="228"/>
      <c r="N326" s="229">
        <f>[2]pdc2018!N326</f>
        <v>193098.31</v>
      </c>
      <c r="O326" s="230">
        <f>[2]pdc2018!O326</f>
        <v>0</v>
      </c>
      <c r="P326" s="230">
        <f>[2]pdc2018!P326</f>
        <v>0</v>
      </c>
      <c r="Q326" s="230">
        <f>[2]pdc2018!Q326</f>
        <v>0</v>
      </c>
      <c r="R326" s="230">
        <f>[2]pdc2018!R326</f>
        <v>0</v>
      </c>
      <c r="S326" s="231">
        <f>[2]pdc2018!S326</f>
        <v>0</v>
      </c>
      <c r="T326" s="229">
        <f t="shared" si="24"/>
        <v>0</v>
      </c>
      <c r="U326" s="232" t="str">
        <f t="shared" si="25"/>
        <v/>
      </c>
      <c r="V326" s="229">
        <f t="shared" si="26"/>
        <v>0</v>
      </c>
      <c r="W326" s="232" t="str">
        <f t="shared" si="27"/>
        <v/>
      </c>
      <c r="X326" s="229">
        <f t="shared" si="28"/>
        <v>0</v>
      </c>
      <c r="Y326" s="232" t="str">
        <f t="shared" si="29"/>
        <v/>
      </c>
    </row>
    <row r="327" spans="1:25" ht="25.5" customHeight="1">
      <c r="A327" s="219" t="s">
        <v>2235</v>
      </c>
      <c r="B327" s="220" t="s">
        <v>810</v>
      </c>
      <c r="C327" s="221" t="s">
        <v>2718</v>
      </c>
      <c r="D327" s="221" t="s">
        <v>2719</v>
      </c>
      <c r="E327" s="222" t="s">
        <v>2237</v>
      </c>
      <c r="F327" s="222" t="s">
        <v>2236</v>
      </c>
      <c r="G327" s="223"/>
      <c r="H327" s="223"/>
      <c r="I327" s="224"/>
      <c r="J327" s="225"/>
      <c r="K327" s="362"/>
      <c r="L327" s="363"/>
      <c r="M327" s="249"/>
      <c r="N327" s="229">
        <f>[2]pdc2018!N327</f>
        <v>0</v>
      </c>
      <c r="O327" s="230">
        <f>[2]pdc2018!O327</f>
        <v>0</v>
      </c>
      <c r="P327" s="230">
        <f>[2]pdc2018!P327</f>
        <v>0</v>
      </c>
      <c r="Q327" s="230">
        <f>[2]pdc2018!Q327</f>
        <v>0</v>
      </c>
      <c r="R327" s="230">
        <f>[2]pdc2018!R327</f>
        <v>0</v>
      </c>
      <c r="S327" s="231">
        <f>[2]pdc2018!S327</f>
        <v>0</v>
      </c>
      <c r="T327" s="229">
        <f t="shared" si="24"/>
        <v>0</v>
      </c>
      <c r="U327" s="232" t="str">
        <f t="shared" si="25"/>
        <v/>
      </c>
      <c r="V327" s="229">
        <f t="shared" si="26"/>
        <v>0</v>
      </c>
      <c r="W327" s="232" t="str">
        <f t="shared" si="27"/>
        <v/>
      </c>
      <c r="X327" s="229">
        <f t="shared" si="28"/>
        <v>0</v>
      </c>
      <c r="Y327" s="232" t="str">
        <f t="shared" si="29"/>
        <v/>
      </c>
    </row>
    <row r="328" spans="1:25" ht="25.5" customHeight="1">
      <c r="A328" s="255" t="s">
        <v>2238</v>
      </c>
      <c r="B328" s="256" t="s">
        <v>810</v>
      </c>
      <c r="C328" s="257" t="s">
        <v>2720</v>
      </c>
      <c r="D328" s="257" t="s">
        <v>2719</v>
      </c>
      <c r="E328" s="258" t="s">
        <v>2237</v>
      </c>
      <c r="F328" s="236" t="s">
        <v>2236</v>
      </c>
      <c r="G328" s="259"/>
      <c r="H328" s="259"/>
      <c r="I328" s="260"/>
      <c r="J328" s="261"/>
      <c r="K328" s="364"/>
      <c r="L328" s="365"/>
      <c r="M328" s="249"/>
      <c r="N328" s="229">
        <f>[2]pdc2018!N328</f>
        <v>0</v>
      </c>
      <c r="O328" s="230">
        <f>[2]pdc2018!O328</f>
        <v>0</v>
      </c>
      <c r="P328" s="230">
        <f>[2]pdc2018!P328</f>
        <v>0</v>
      </c>
      <c r="Q328" s="230">
        <f>[2]pdc2018!Q328</f>
        <v>0</v>
      </c>
      <c r="R328" s="230">
        <f>[2]pdc2018!R328</f>
        <v>0</v>
      </c>
      <c r="S328" s="231">
        <f>[2]pdc2018!S328</f>
        <v>0</v>
      </c>
      <c r="T328" s="229">
        <f t="shared" si="24"/>
        <v>0</v>
      </c>
      <c r="U328" s="232" t="str">
        <f t="shared" si="25"/>
        <v/>
      </c>
      <c r="V328" s="229">
        <f t="shared" si="26"/>
        <v>0</v>
      </c>
      <c r="W328" s="232" t="str">
        <f t="shared" si="27"/>
        <v/>
      </c>
      <c r="X328" s="229">
        <f t="shared" si="28"/>
        <v>0</v>
      </c>
      <c r="Y328" s="232" t="str">
        <f t="shared" si="29"/>
        <v/>
      </c>
    </row>
    <row r="329" spans="1:25" ht="22.5" customHeight="1">
      <c r="A329" s="262" t="s">
        <v>2239</v>
      </c>
      <c r="B329" s="263" t="s">
        <v>810</v>
      </c>
      <c r="C329" s="264" t="s">
        <v>2720</v>
      </c>
      <c r="D329" s="264" t="s">
        <v>2717</v>
      </c>
      <c r="E329" s="265" t="s">
        <v>2241</v>
      </c>
      <c r="F329" s="245" t="s">
        <v>2240</v>
      </c>
      <c r="G329" s="259" t="s">
        <v>747</v>
      </c>
      <c r="H329" s="259" t="s">
        <v>3350</v>
      </c>
      <c r="I329" s="260" t="s">
        <v>2222</v>
      </c>
      <c r="J329" s="261" t="s">
        <v>136</v>
      </c>
      <c r="K329" s="364" t="s">
        <v>2413</v>
      </c>
      <c r="L329" s="366" t="s">
        <v>2223</v>
      </c>
      <c r="M329" s="249"/>
      <c r="N329" s="229">
        <f>[2]pdc2018!N329</f>
        <v>126767.58</v>
      </c>
      <c r="O329" s="230">
        <f>[2]pdc2018!O329</f>
        <v>101500</v>
      </c>
      <c r="P329" s="230">
        <f>[2]pdc2018!P329</f>
        <v>106000</v>
      </c>
      <c r="Q329" s="230">
        <f>[2]pdc2018!Q329</f>
        <v>90000</v>
      </c>
      <c r="R329" s="230">
        <f>[2]pdc2018!R329</f>
        <v>90000</v>
      </c>
      <c r="S329" s="231">
        <f>[2]pdc2018!S329</f>
        <v>90000</v>
      </c>
      <c r="T329" s="229">
        <f t="shared" ref="T329:T392" si="30">IF(P329="","",Q329-P329)</f>
        <v>-16000</v>
      </c>
      <c r="U329" s="232">
        <f t="shared" ref="U329:U392" si="31">IF(P329=0,"",T329/P329)</f>
        <v>-0.15094339622641509</v>
      </c>
      <c r="V329" s="229">
        <f t="shared" ref="V329:V392" si="32">IF(Q329="","",R329-Q329)</f>
        <v>0</v>
      </c>
      <c r="W329" s="232">
        <f t="shared" ref="W329:W392" si="33">IF(Q329=0,"",V329/Q329)</f>
        <v>0</v>
      </c>
      <c r="X329" s="229">
        <f t="shared" ref="X329:X392" si="34">IF(R329="","",S329-R329)</f>
        <v>0</v>
      </c>
      <c r="Y329" s="232">
        <f t="shared" ref="Y329:Y392" si="35">IF(R329=0,"",X329/R329)</f>
        <v>0</v>
      </c>
    </row>
    <row r="330" spans="1:25" ht="22.5" customHeight="1">
      <c r="A330" s="262" t="s">
        <v>2242</v>
      </c>
      <c r="B330" s="263" t="s">
        <v>810</v>
      </c>
      <c r="C330" s="264" t="s">
        <v>2720</v>
      </c>
      <c r="D330" s="264" t="s">
        <v>2725</v>
      </c>
      <c r="E330" s="265" t="s">
        <v>2244</v>
      </c>
      <c r="F330" s="245" t="s">
        <v>2243</v>
      </c>
      <c r="G330" s="259" t="s">
        <v>747</v>
      </c>
      <c r="H330" s="259" t="s">
        <v>3350</v>
      </c>
      <c r="I330" s="260" t="s">
        <v>2222</v>
      </c>
      <c r="J330" s="261" t="s">
        <v>136</v>
      </c>
      <c r="K330" s="364" t="s">
        <v>2413</v>
      </c>
      <c r="L330" s="366" t="s">
        <v>2223</v>
      </c>
      <c r="M330" s="249"/>
      <c r="N330" s="229">
        <f>[2]pdc2018!N330</f>
        <v>858.98</v>
      </c>
      <c r="O330" s="230">
        <f>[2]pdc2018!O330</f>
        <v>2500</v>
      </c>
      <c r="P330" s="230">
        <f>[2]pdc2018!P330</f>
        <v>1000</v>
      </c>
      <c r="Q330" s="230">
        <f>[2]pdc2018!Q330</f>
        <v>1000</v>
      </c>
      <c r="R330" s="230">
        <f>[2]pdc2018!R330</f>
        <v>1000</v>
      </c>
      <c r="S330" s="231">
        <f>[2]pdc2018!S330</f>
        <v>1000</v>
      </c>
      <c r="T330" s="229">
        <f t="shared" si="30"/>
        <v>0</v>
      </c>
      <c r="U330" s="232">
        <f t="shared" si="31"/>
        <v>0</v>
      </c>
      <c r="V330" s="229">
        <f t="shared" si="32"/>
        <v>0</v>
      </c>
      <c r="W330" s="232">
        <f t="shared" si="33"/>
        <v>0</v>
      </c>
      <c r="X330" s="229">
        <f t="shared" si="34"/>
        <v>0</v>
      </c>
      <c r="Y330" s="232">
        <f t="shared" si="35"/>
        <v>0</v>
      </c>
    </row>
    <row r="331" spans="1:25" ht="22.5" customHeight="1">
      <c r="A331" s="262" t="s">
        <v>2245</v>
      </c>
      <c r="B331" s="263" t="s">
        <v>810</v>
      </c>
      <c r="C331" s="264" t="s">
        <v>2720</v>
      </c>
      <c r="D331" s="264" t="s">
        <v>2130</v>
      </c>
      <c r="E331" s="265" t="s">
        <v>2247</v>
      </c>
      <c r="F331" s="245" t="s">
        <v>2246</v>
      </c>
      <c r="G331" s="259" t="s">
        <v>747</v>
      </c>
      <c r="H331" s="259" t="s">
        <v>3350</v>
      </c>
      <c r="I331" s="260" t="s">
        <v>2222</v>
      </c>
      <c r="J331" s="261" t="s">
        <v>136</v>
      </c>
      <c r="K331" s="364" t="s">
        <v>2413</v>
      </c>
      <c r="L331" s="366" t="s">
        <v>2223</v>
      </c>
      <c r="M331" s="249"/>
      <c r="N331" s="229">
        <f>[2]pdc2018!N331</f>
        <v>0</v>
      </c>
      <c r="O331" s="230">
        <f>[2]pdc2018!O331</f>
        <v>0</v>
      </c>
      <c r="P331" s="230">
        <f>[2]pdc2018!P331</f>
        <v>0</v>
      </c>
      <c r="Q331" s="230">
        <f>[2]pdc2018!Q331</f>
        <v>0</v>
      </c>
      <c r="R331" s="230">
        <f>[2]pdc2018!R331</f>
        <v>0</v>
      </c>
      <c r="S331" s="231">
        <f>[2]pdc2018!S331</f>
        <v>0</v>
      </c>
      <c r="T331" s="229">
        <f t="shared" si="30"/>
        <v>0</v>
      </c>
      <c r="U331" s="232" t="str">
        <f t="shared" si="31"/>
        <v/>
      </c>
      <c r="V331" s="229">
        <f t="shared" si="32"/>
        <v>0</v>
      </c>
      <c r="W331" s="232" t="str">
        <f t="shared" si="33"/>
        <v/>
      </c>
      <c r="X331" s="229">
        <f t="shared" si="34"/>
        <v>0</v>
      </c>
      <c r="Y331" s="232" t="str">
        <f t="shared" si="35"/>
        <v/>
      </c>
    </row>
    <row r="332" spans="1:25" ht="36.75" customHeight="1">
      <c r="A332" s="255" t="s">
        <v>2248</v>
      </c>
      <c r="B332" s="256" t="s">
        <v>810</v>
      </c>
      <c r="C332" s="257" t="s">
        <v>2721</v>
      </c>
      <c r="D332" s="257" t="s">
        <v>2719</v>
      </c>
      <c r="E332" s="258" t="s">
        <v>2249</v>
      </c>
      <c r="F332" s="236" t="s">
        <v>4105</v>
      </c>
      <c r="G332" s="259"/>
      <c r="H332" s="259"/>
      <c r="I332" s="260"/>
      <c r="J332" s="261"/>
      <c r="K332" s="364"/>
      <c r="L332" s="365"/>
      <c r="M332" s="249"/>
      <c r="N332" s="229">
        <f>[2]pdc2018!N332</f>
        <v>0</v>
      </c>
      <c r="O332" s="230">
        <f>[2]pdc2018!O332</f>
        <v>0</v>
      </c>
      <c r="P332" s="230">
        <f>[2]pdc2018!P332</f>
        <v>0</v>
      </c>
      <c r="Q332" s="230">
        <f>[2]pdc2018!Q332</f>
        <v>0</v>
      </c>
      <c r="R332" s="230">
        <f>[2]pdc2018!R332</f>
        <v>0</v>
      </c>
      <c r="S332" s="231">
        <f>[2]pdc2018!S332</f>
        <v>0</v>
      </c>
      <c r="T332" s="229">
        <f t="shared" si="30"/>
        <v>0</v>
      </c>
      <c r="U332" s="232" t="str">
        <f t="shared" si="31"/>
        <v/>
      </c>
      <c r="V332" s="229">
        <f t="shared" si="32"/>
        <v>0</v>
      </c>
      <c r="W332" s="232" t="str">
        <f t="shared" si="33"/>
        <v/>
      </c>
      <c r="X332" s="229">
        <f t="shared" si="34"/>
        <v>0</v>
      </c>
      <c r="Y332" s="232" t="str">
        <f t="shared" si="35"/>
        <v/>
      </c>
    </row>
    <row r="333" spans="1:25" ht="36.75" customHeight="1">
      <c r="A333" s="262" t="s">
        <v>2250</v>
      </c>
      <c r="B333" s="263" t="s">
        <v>810</v>
      </c>
      <c r="C333" s="264" t="s">
        <v>2721</v>
      </c>
      <c r="D333" s="264" t="s">
        <v>2717</v>
      </c>
      <c r="E333" s="265" t="s">
        <v>2249</v>
      </c>
      <c r="F333" s="245" t="s">
        <v>4105</v>
      </c>
      <c r="G333" s="259" t="s">
        <v>513</v>
      </c>
      <c r="H333" s="259" t="s">
        <v>3351</v>
      </c>
      <c r="I333" s="260" t="s">
        <v>2234</v>
      </c>
      <c r="J333" s="261" t="s">
        <v>2432</v>
      </c>
      <c r="K333" s="364" t="s">
        <v>2234</v>
      </c>
      <c r="L333" s="366" t="s">
        <v>2223</v>
      </c>
      <c r="M333" s="228"/>
      <c r="N333" s="229">
        <f>[2]pdc2018!N333</f>
        <v>0</v>
      </c>
      <c r="O333" s="230">
        <f>[2]pdc2018!O333</f>
        <v>0</v>
      </c>
      <c r="P333" s="230">
        <f>[2]pdc2018!P333</f>
        <v>0</v>
      </c>
      <c r="Q333" s="230">
        <f>[2]pdc2018!Q333</f>
        <v>0</v>
      </c>
      <c r="R333" s="230">
        <f>[2]pdc2018!R333</f>
        <v>0</v>
      </c>
      <c r="S333" s="231">
        <f>[2]pdc2018!S333</f>
        <v>0</v>
      </c>
      <c r="T333" s="229">
        <f t="shared" si="30"/>
        <v>0</v>
      </c>
      <c r="U333" s="232" t="str">
        <f t="shared" si="31"/>
        <v/>
      </c>
      <c r="V333" s="229">
        <f t="shared" si="32"/>
        <v>0</v>
      </c>
      <c r="W333" s="232" t="str">
        <f t="shared" si="33"/>
        <v/>
      </c>
      <c r="X333" s="229">
        <f t="shared" si="34"/>
        <v>0</v>
      </c>
      <c r="Y333" s="232" t="str">
        <f t="shared" si="35"/>
        <v/>
      </c>
    </row>
    <row r="334" spans="1:25" ht="22.5" customHeight="1">
      <c r="A334" s="219" t="s">
        <v>2251</v>
      </c>
      <c r="B334" s="220" t="s">
        <v>2252</v>
      </c>
      <c r="C334" s="221" t="s">
        <v>2718</v>
      </c>
      <c r="D334" s="221" t="s">
        <v>2719</v>
      </c>
      <c r="E334" s="222" t="s">
        <v>2254</v>
      </c>
      <c r="F334" s="222" t="s">
        <v>2253</v>
      </c>
      <c r="G334" s="223"/>
      <c r="H334" s="223"/>
      <c r="I334" s="224"/>
      <c r="J334" s="225"/>
      <c r="K334" s="362"/>
      <c r="L334" s="363"/>
      <c r="M334" s="249"/>
      <c r="N334" s="229">
        <f>[2]pdc2018!N334</f>
        <v>0</v>
      </c>
      <c r="O334" s="230">
        <f>[2]pdc2018!O334</f>
        <v>0</v>
      </c>
      <c r="P334" s="230">
        <f>[2]pdc2018!P334</f>
        <v>0</v>
      </c>
      <c r="Q334" s="230">
        <f>[2]pdc2018!Q334</f>
        <v>0</v>
      </c>
      <c r="R334" s="230">
        <f>[2]pdc2018!R334</f>
        <v>0</v>
      </c>
      <c r="S334" s="231">
        <f>[2]pdc2018!S334</f>
        <v>0</v>
      </c>
      <c r="T334" s="229">
        <f t="shared" si="30"/>
        <v>0</v>
      </c>
      <c r="U334" s="232" t="str">
        <f t="shared" si="31"/>
        <v/>
      </c>
      <c r="V334" s="229">
        <f t="shared" si="32"/>
        <v>0</v>
      </c>
      <c r="W334" s="232" t="str">
        <f t="shared" si="33"/>
        <v/>
      </c>
      <c r="X334" s="229">
        <f t="shared" si="34"/>
        <v>0</v>
      </c>
      <c r="Y334" s="232" t="str">
        <f t="shared" si="35"/>
        <v/>
      </c>
    </row>
    <row r="335" spans="1:25" ht="37.5" customHeight="1">
      <c r="A335" s="255" t="s">
        <v>2255</v>
      </c>
      <c r="B335" s="256" t="s">
        <v>2252</v>
      </c>
      <c r="C335" s="257" t="s">
        <v>2720</v>
      </c>
      <c r="D335" s="257" t="s">
        <v>2719</v>
      </c>
      <c r="E335" s="258" t="s">
        <v>2257</v>
      </c>
      <c r="F335" s="236" t="s">
        <v>2256</v>
      </c>
      <c r="G335" s="259"/>
      <c r="H335" s="259"/>
      <c r="I335" s="260"/>
      <c r="J335" s="261"/>
      <c r="K335" s="364"/>
      <c r="L335" s="365"/>
      <c r="M335" s="249"/>
      <c r="N335" s="229">
        <f>[2]pdc2018!N335</f>
        <v>0</v>
      </c>
      <c r="O335" s="230">
        <f>[2]pdc2018!O335</f>
        <v>0</v>
      </c>
      <c r="P335" s="230">
        <f>[2]pdc2018!P335</f>
        <v>0</v>
      </c>
      <c r="Q335" s="230">
        <f>[2]pdc2018!Q335</f>
        <v>0</v>
      </c>
      <c r="R335" s="230">
        <f>[2]pdc2018!R335</f>
        <v>0</v>
      </c>
      <c r="S335" s="231">
        <f>[2]pdc2018!S335</f>
        <v>0</v>
      </c>
      <c r="T335" s="229">
        <f t="shared" si="30"/>
        <v>0</v>
      </c>
      <c r="U335" s="232" t="str">
        <f t="shared" si="31"/>
        <v/>
      </c>
      <c r="V335" s="229">
        <f t="shared" si="32"/>
        <v>0</v>
      </c>
      <c r="W335" s="232" t="str">
        <f t="shared" si="33"/>
        <v/>
      </c>
      <c r="X335" s="229">
        <f t="shared" si="34"/>
        <v>0</v>
      </c>
      <c r="Y335" s="232" t="str">
        <f t="shared" si="35"/>
        <v/>
      </c>
    </row>
    <row r="336" spans="1:25" ht="27.75" customHeight="1">
      <c r="A336" s="262" t="s">
        <v>2258</v>
      </c>
      <c r="B336" s="263" t="s">
        <v>2252</v>
      </c>
      <c r="C336" s="264" t="s">
        <v>2720</v>
      </c>
      <c r="D336" s="264" t="s">
        <v>2717</v>
      </c>
      <c r="E336" s="265" t="s">
        <v>2257</v>
      </c>
      <c r="F336" s="245" t="s">
        <v>2256</v>
      </c>
      <c r="G336" s="259" t="s">
        <v>748</v>
      </c>
      <c r="H336" s="259" t="s">
        <v>3352</v>
      </c>
      <c r="I336" s="260" t="s">
        <v>2259</v>
      </c>
      <c r="J336" s="261" t="s">
        <v>136</v>
      </c>
      <c r="K336" s="364" t="s">
        <v>2413</v>
      </c>
      <c r="L336" s="366" t="s">
        <v>2223</v>
      </c>
      <c r="M336" s="249"/>
      <c r="N336" s="229">
        <f>[2]pdc2018!N336</f>
        <v>792538.81</v>
      </c>
      <c r="O336" s="230">
        <f>[2]pdc2018!O336</f>
        <v>1125300</v>
      </c>
      <c r="P336" s="230">
        <f>[2]pdc2018!P336</f>
        <v>793000</v>
      </c>
      <c r="Q336" s="230">
        <f>[2]pdc2018!Q336</f>
        <v>800000</v>
      </c>
      <c r="R336" s="230">
        <f>[2]pdc2018!R336</f>
        <v>810000</v>
      </c>
      <c r="S336" s="231">
        <f>[2]pdc2018!S336</f>
        <v>820000</v>
      </c>
      <c r="T336" s="229">
        <f t="shared" si="30"/>
        <v>7000</v>
      </c>
      <c r="U336" s="232">
        <f t="shared" si="31"/>
        <v>8.8272383354350576E-3</v>
      </c>
      <c r="V336" s="229">
        <f t="shared" si="32"/>
        <v>10000</v>
      </c>
      <c r="W336" s="232">
        <f t="shared" si="33"/>
        <v>1.2500000000000001E-2</v>
      </c>
      <c r="X336" s="229">
        <f t="shared" si="34"/>
        <v>10000</v>
      </c>
      <c r="Y336" s="232">
        <f t="shared" si="35"/>
        <v>1.2345679012345678E-2</v>
      </c>
    </row>
    <row r="337" spans="1:25" ht="22.5" customHeight="1">
      <c r="A337" s="255" t="s">
        <v>2260</v>
      </c>
      <c r="B337" s="256" t="s">
        <v>2252</v>
      </c>
      <c r="C337" s="257" t="s">
        <v>2272</v>
      </c>
      <c r="D337" s="257" t="s">
        <v>2719</v>
      </c>
      <c r="E337" s="258" t="s">
        <v>2262</v>
      </c>
      <c r="F337" s="236" t="s">
        <v>2261</v>
      </c>
      <c r="G337" s="259"/>
      <c r="H337" s="259"/>
      <c r="I337" s="260"/>
      <c r="J337" s="261"/>
      <c r="K337" s="364"/>
      <c r="L337" s="365"/>
      <c r="M337" s="249"/>
      <c r="N337" s="229">
        <f>[2]pdc2018!N337</f>
        <v>0</v>
      </c>
      <c r="O337" s="230">
        <f>[2]pdc2018!O337</f>
        <v>0</v>
      </c>
      <c r="P337" s="230">
        <f>[2]pdc2018!P337</f>
        <v>0</v>
      </c>
      <c r="Q337" s="230">
        <f>[2]pdc2018!Q337</f>
        <v>0</v>
      </c>
      <c r="R337" s="230">
        <f>[2]pdc2018!R337</f>
        <v>0</v>
      </c>
      <c r="S337" s="231">
        <f>[2]pdc2018!S337</f>
        <v>0</v>
      </c>
      <c r="T337" s="229">
        <f t="shared" si="30"/>
        <v>0</v>
      </c>
      <c r="U337" s="232" t="str">
        <f t="shared" si="31"/>
        <v/>
      </c>
      <c r="V337" s="229">
        <f t="shared" si="32"/>
        <v>0</v>
      </c>
      <c r="W337" s="232" t="str">
        <f t="shared" si="33"/>
        <v/>
      </c>
      <c r="X337" s="229">
        <f t="shared" si="34"/>
        <v>0</v>
      </c>
      <c r="Y337" s="232" t="str">
        <f t="shared" si="35"/>
        <v/>
      </c>
    </row>
    <row r="338" spans="1:25" ht="22.5" customHeight="1">
      <c r="A338" s="262" t="s">
        <v>2263</v>
      </c>
      <c r="B338" s="263" t="s">
        <v>2252</v>
      </c>
      <c r="C338" s="264" t="s">
        <v>2272</v>
      </c>
      <c r="D338" s="264" t="s">
        <v>2717</v>
      </c>
      <c r="E338" s="265" t="s">
        <v>2262</v>
      </c>
      <c r="F338" s="245" t="s">
        <v>2261</v>
      </c>
      <c r="G338" s="259" t="s">
        <v>748</v>
      </c>
      <c r="H338" s="259" t="s">
        <v>3352</v>
      </c>
      <c r="I338" s="260" t="s">
        <v>2259</v>
      </c>
      <c r="J338" s="261" t="s">
        <v>136</v>
      </c>
      <c r="K338" s="364" t="s">
        <v>2413</v>
      </c>
      <c r="L338" s="366" t="s">
        <v>2223</v>
      </c>
      <c r="M338" s="249"/>
      <c r="N338" s="229">
        <f>[2]pdc2018!N338</f>
        <v>4198</v>
      </c>
      <c r="O338" s="230">
        <f>[2]pdc2018!O338</f>
        <v>3000</v>
      </c>
      <c r="P338" s="230">
        <f>[2]pdc2018!P338</f>
        <v>5000</v>
      </c>
      <c r="Q338" s="230">
        <f>[2]pdc2018!Q338</f>
        <v>5000</v>
      </c>
      <c r="R338" s="230">
        <f>[2]pdc2018!R338</f>
        <v>5000</v>
      </c>
      <c r="S338" s="231">
        <f>[2]pdc2018!S338</f>
        <v>5000</v>
      </c>
      <c r="T338" s="229">
        <f t="shared" si="30"/>
        <v>0</v>
      </c>
      <c r="U338" s="232">
        <f t="shared" si="31"/>
        <v>0</v>
      </c>
      <c r="V338" s="229">
        <f t="shared" si="32"/>
        <v>0</v>
      </c>
      <c r="W338" s="232">
        <f t="shared" si="33"/>
        <v>0</v>
      </c>
      <c r="X338" s="229">
        <f t="shared" si="34"/>
        <v>0</v>
      </c>
      <c r="Y338" s="232">
        <f t="shared" si="35"/>
        <v>0</v>
      </c>
    </row>
    <row r="339" spans="1:25" ht="22.5" customHeight="1">
      <c r="A339" s="233" t="s">
        <v>2264</v>
      </c>
      <c r="B339" s="234" t="s">
        <v>2252</v>
      </c>
      <c r="C339" s="235" t="s">
        <v>2721</v>
      </c>
      <c r="D339" s="235" t="s">
        <v>2719</v>
      </c>
      <c r="E339" s="236" t="s">
        <v>2266</v>
      </c>
      <c r="F339" s="236" t="s">
        <v>2265</v>
      </c>
      <c r="G339" s="259"/>
      <c r="H339" s="259"/>
      <c r="I339" s="260"/>
      <c r="J339" s="261"/>
      <c r="K339" s="364"/>
      <c r="L339" s="365"/>
      <c r="M339" s="249"/>
      <c r="N339" s="229">
        <f>[2]pdc2018!N339</f>
        <v>0</v>
      </c>
      <c r="O339" s="230">
        <f>[2]pdc2018!O339</f>
        <v>0</v>
      </c>
      <c r="P339" s="230">
        <f>[2]pdc2018!P339</f>
        <v>0</v>
      </c>
      <c r="Q339" s="230">
        <f>[2]pdc2018!Q339</f>
        <v>0</v>
      </c>
      <c r="R339" s="230">
        <f>[2]pdc2018!R339</f>
        <v>0</v>
      </c>
      <c r="S339" s="231">
        <f>[2]pdc2018!S339</f>
        <v>0</v>
      </c>
      <c r="T339" s="229">
        <f t="shared" si="30"/>
        <v>0</v>
      </c>
      <c r="U339" s="232" t="str">
        <f t="shared" si="31"/>
        <v/>
      </c>
      <c r="V339" s="229">
        <f t="shared" si="32"/>
        <v>0</v>
      </c>
      <c r="W339" s="232" t="str">
        <f t="shared" si="33"/>
        <v/>
      </c>
      <c r="X339" s="229">
        <f t="shared" si="34"/>
        <v>0</v>
      </c>
      <c r="Y339" s="232" t="str">
        <f t="shared" si="35"/>
        <v/>
      </c>
    </row>
    <row r="340" spans="1:25" ht="22.5" customHeight="1">
      <c r="A340" s="262" t="s">
        <v>2267</v>
      </c>
      <c r="B340" s="263" t="s">
        <v>2252</v>
      </c>
      <c r="C340" s="264" t="s">
        <v>2721</v>
      </c>
      <c r="D340" s="264" t="s">
        <v>2717</v>
      </c>
      <c r="E340" s="265" t="s">
        <v>2269</v>
      </c>
      <c r="F340" s="245" t="s">
        <v>2268</v>
      </c>
      <c r="G340" s="259" t="s">
        <v>542</v>
      </c>
      <c r="H340" s="259" t="s">
        <v>2270</v>
      </c>
      <c r="I340" s="260" t="s">
        <v>814</v>
      </c>
      <c r="J340" s="261" t="s">
        <v>2399</v>
      </c>
      <c r="K340" s="364" t="s">
        <v>2400</v>
      </c>
      <c r="L340" s="366" t="s">
        <v>2223</v>
      </c>
      <c r="M340" s="249"/>
      <c r="N340" s="229">
        <f>[2]pdc2018!N340</f>
        <v>401899.89</v>
      </c>
      <c r="O340" s="230">
        <f>[2]pdc2018!O340</f>
        <v>168000</v>
      </c>
      <c r="P340" s="230">
        <f>[2]pdc2018!P340</f>
        <v>280000</v>
      </c>
      <c r="Q340" s="230">
        <f>[2]pdc2018!Q340</f>
        <v>284000</v>
      </c>
      <c r="R340" s="230">
        <f>[2]pdc2018!R340</f>
        <v>288000</v>
      </c>
      <c r="S340" s="231">
        <f>[2]pdc2018!S340</f>
        <v>294000</v>
      </c>
      <c r="T340" s="229">
        <f t="shared" si="30"/>
        <v>4000</v>
      </c>
      <c r="U340" s="232">
        <f t="shared" si="31"/>
        <v>1.4285714285714285E-2</v>
      </c>
      <c r="V340" s="229">
        <f t="shared" si="32"/>
        <v>4000</v>
      </c>
      <c r="W340" s="232">
        <f t="shared" si="33"/>
        <v>1.4084507042253521E-2</v>
      </c>
      <c r="X340" s="229">
        <f t="shared" si="34"/>
        <v>6000</v>
      </c>
      <c r="Y340" s="232">
        <f t="shared" si="35"/>
        <v>2.0833333333333332E-2</v>
      </c>
    </row>
    <row r="341" spans="1:25" ht="22.5" customHeight="1">
      <c r="A341" s="262" t="s">
        <v>1667</v>
      </c>
      <c r="B341" s="263" t="s">
        <v>2252</v>
      </c>
      <c r="C341" s="264" t="s">
        <v>2721</v>
      </c>
      <c r="D341" s="264" t="s">
        <v>2725</v>
      </c>
      <c r="E341" s="265" t="s">
        <v>1669</v>
      </c>
      <c r="F341" s="245" t="s">
        <v>1668</v>
      </c>
      <c r="G341" s="259" t="s">
        <v>542</v>
      </c>
      <c r="H341" s="259" t="s">
        <v>2270</v>
      </c>
      <c r="I341" s="260" t="s">
        <v>814</v>
      </c>
      <c r="J341" s="261" t="s">
        <v>2399</v>
      </c>
      <c r="K341" s="364" t="s">
        <v>2400</v>
      </c>
      <c r="L341" s="366" t="s">
        <v>2223</v>
      </c>
      <c r="M341" s="249"/>
      <c r="N341" s="229">
        <f>[2]pdc2018!N341</f>
        <v>9079.85</v>
      </c>
      <c r="O341" s="230">
        <f>[2]pdc2018!O341</f>
        <v>10000</v>
      </c>
      <c r="P341" s="230">
        <f>[2]pdc2018!P341</f>
        <v>50000</v>
      </c>
      <c r="Q341" s="230">
        <f>[2]pdc2018!Q341</f>
        <v>20000</v>
      </c>
      <c r="R341" s="230">
        <f>[2]pdc2018!R341</f>
        <v>20000</v>
      </c>
      <c r="S341" s="231">
        <f>[2]pdc2018!S341</f>
        <v>20000</v>
      </c>
      <c r="T341" s="229">
        <f t="shared" si="30"/>
        <v>-30000</v>
      </c>
      <c r="U341" s="232">
        <f t="shared" si="31"/>
        <v>-0.6</v>
      </c>
      <c r="V341" s="229">
        <f t="shared" si="32"/>
        <v>0</v>
      </c>
      <c r="W341" s="232">
        <f t="shared" si="33"/>
        <v>0</v>
      </c>
      <c r="X341" s="229">
        <f t="shared" si="34"/>
        <v>0</v>
      </c>
      <c r="Y341" s="232">
        <f t="shared" si="35"/>
        <v>0</v>
      </c>
    </row>
    <row r="342" spans="1:25" ht="22.5" customHeight="1">
      <c r="A342" s="255" t="s">
        <v>1670</v>
      </c>
      <c r="B342" s="256" t="s">
        <v>2252</v>
      </c>
      <c r="C342" s="257" t="s">
        <v>2389</v>
      </c>
      <c r="D342" s="257" t="s">
        <v>2719</v>
      </c>
      <c r="E342" s="258" t="s">
        <v>1672</v>
      </c>
      <c r="F342" s="236" t="s">
        <v>1671</v>
      </c>
      <c r="G342" s="259"/>
      <c r="H342" s="259"/>
      <c r="I342" s="260"/>
      <c r="J342" s="261"/>
      <c r="K342" s="364"/>
      <c r="L342" s="365"/>
      <c r="M342" s="249"/>
      <c r="N342" s="229">
        <f>[2]pdc2018!N342</f>
        <v>0</v>
      </c>
      <c r="O342" s="230">
        <f>[2]pdc2018!O342</f>
        <v>0</v>
      </c>
      <c r="P342" s="230">
        <f>[2]pdc2018!P342</f>
        <v>0</v>
      </c>
      <c r="Q342" s="230">
        <f>[2]pdc2018!Q342</f>
        <v>0</v>
      </c>
      <c r="R342" s="230">
        <f>[2]pdc2018!R342</f>
        <v>0</v>
      </c>
      <c r="S342" s="231">
        <f>[2]pdc2018!S342</f>
        <v>0</v>
      </c>
      <c r="T342" s="229">
        <f t="shared" si="30"/>
        <v>0</v>
      </c>
      <c r="U342" s="232" t="str">
        <f t="shared" si="31"/>
        <v/>
      </c>
      <c r="V342" s="229">
        <f t="shared" si="32"/>
        <v>0</v>
      </c>
      <c r="W342" s="232" t="str">
        <f t="shared" si="33"/>
        <v/>
      </c>
      <c r="X342" s="229">
        <f t="shared" si="34"/>
        <v>0</v>
      </c>
      <c r="Y342" s="232" t="str">
        <f t="shared" si="35"/>
        <v/>
      </c>
    </row>
    <row r="343" spans="1:25" ht="22.5" customHeight="1">
      <c r="A343" s="262" t="s">
        <v>1673</v>
      </c>
      <c r="B343" s="263" t="s">
        <v>2252</v>
      </c>
      <c r="C343" s="264" t="s">
        <v>2389</v>
      </c>
      <c r="D343" s="264" t="s">
        <v>2717</v>
      </c>
      <c r="E343" s="265" t="s">
        <v>1675</v>
      </c>
      <c r="F343" s="245" t="s">
        <v>1674</v>
      </c>
      <c r="G343" s="259" t="s">
        <v>225</v>
      </c>
      <c r="H343" s="259" t="s">
        <v>3353</v>
      </c>
      <c r="I343" s="260" t="s">
        <v>3354</v>
      </c>
      <c r="J343" s="261" t="s">
        <v>1244</v>
      </c>
      <c r="K343" s="364" t="s">
        <v>1248</v>
      </c>
      <c r="L343" s="366" t="s">
        <v>2223</v>
      </c>
      <c r="M343" s="249"/>
      <c r="N343" s="229">
        <f>[2]pdc2018!N343</f>
        <v>107253.06</v>
      </c>
      <c r="O343" s="230">
        <f>[2]pdc2018!O343</f>
        <v>162000</v>
      </c>
      <c r="P343" s="230">
        <f>[2]pdc2018!P343</f>
        <v>99000</v>
      </c>
      <c r="Q343" s="230">
        <f>[2]pdc2018!Q343</f>
        <v>149000</v>
      </c>
      <c r="R343" s="230">
        <f>[2]pdc2018!R343</f>
        <v>149000</v>
      </c>
      <c r="S343" s="231">
        <f>[2]pdc2018!S343</f>
        <v>149000</v>
      </c>
      <c r="T343" s="229">
        <f t="shared" si="30"/>
        <v>50000</v>
      </c>
      <c r="U343" s="232">
        <f t="shared" si="31"/>
        <v>0.50505050505050508</v>
      </c>
      <c r="V343" s="229">
        <f t="shared" si="32"/>
        <v>0</v>
      </c>
      <c r="W343" s="232">
        <f t="shared" si="33"/>
        <v>0</v>
      </c>
      <c r="X343" s="229">
        <f t="shared" si="34"/>
        <v>0</v>
      </c>
      <c r="Y343" s="232">
        <f t="shared" si="35"/>
        <v>0</v>
      </c>
    </row>
    <row r="344" spans="1:25" ht="22.5" customHeight="1">
      <c r="A344" s="262" t="s">
        <v>1676</v>
      </c>
      <c r="B344" s="263" t="s">
        <v>2252</v>
      </c>
      <c r="C344" s="264" t="s">
        <v>2389</v>
      </c>
      <c r="D344" s="264" t="s">
        <v>2725</v>
      </c>
      <c r="E344" s="265" t="s">
        <v>1678</v>
      </c>
      <c r="F344" s="245" t="s">
        <v>1677</v>
      </c>
      <c r="G344" s="259" t="s">
        <v>225</v>
      </c>
      <c r="H344" s="259" t="s">
        <v>3353</v>
      </c>
      <c r="I344" s="260" t="s">
        <v>3354</v>
      </c>
      <c r="J344" s="261" t="s">
        <v>1244</v>
      </c>
      <c r="K344" s="364" t="s">
        <v>1248</v>
      </c>
      <c r="L344" s="366" t="s">
        <v>2223</v>
      </c>
      <c r="M344" s="249"/>
      <c r="N344" s="229">
        <f>[2]pdc2018!N344</f>
        <v>52432.39</v>
      </c>
      <c r="O344" s="230">
        <f>[2]pdc2018!O344</f>
        <v>443000</v>
      </c>
      <c r="P344" s="230">
        <f>[2]pdc2018!P344</f>
        <v>692000</v>
      </c>
      <c r="Q344" s="230">
        <f>[2]pdc2018!Q344</f>
        <v>700000</v>
      </c>
      <c r="R344" s="230">
        <f>[2]pdc2018!R344</f>
        <v>700000</v>
      </c>
      <c r="S344" s="231">
        <f>[2]pdc2018!S344</f>
        <v>700000</v>
      </c>
      <c r="T344" s="229">
        <f t="shared" si="30"/>
        <v>8000</v>
      </c>
      <c r="U344" s="232">
        <f t="shared" si="31"/>
        <v>1.1560693641618497E-2</v>
      </c>
      <c r="V344" s="229">
        <f t="shared" si="32"/>
        <v>0</v>
      </c>
      <c r="W344" s="232">
        <f t="shared" si="33"/>
        <v>0</v>
      </c>
      <c r="X344" s="229">
        <f t="shared" si="34"/>
        <v>0</v>
      </c>
      <c r="Y344" s="232">
        <f t="shared" si="35"/>
        <v>0</v>
      </c>
    </row>
    <row r="345" spans="1:25" ht="22.5" customHeight="1">
      <c r="A345" s="262" t="s">
        <v>1679</v>
      </c>
      <c r="B345" s="263" t="s">
        <v>2252</v>
      </c>
      <c r="C345" s="264" t="s">
        <v>2389</v>
      </c>
      <c r="D345" s="264" t="s">
        <v>2130</v>
      </c>
      <c r="E345" s="265" t="s">
        <v>1681</v>
      </c>
      <c r="F345" s="245" t="s">
        <v>1680</v>
      </c>
      <c r="G345" s="259" t="s">
        <v>225</v>
      </c>
      <c r="H345" s="259" t="s">
        <v>3353</v>
      </c>
      <c r="I345" s="260" t="s">
        <v>3354</v>
      </c>
      <c r="J345" s="261" t="s">
        <v>1244</v>
      </c>
      <c r="K345" s="364" t="s">
        <v>1248</v>
      </c>
      <c r="L345" s="366" t="s">
        <v>2223</v>
      </c>
      <c r="M345" s="249"/>
      <c r="N345" s="229">
        <f>[2]pdc2018!N345</f>
        <v>0</v>
      </c>
      <c r="O345" s="230">
        <f>[2]pdc2018!O345</f>
        <v>0</v>
      </c>
      <c r="P345" s="230">
        <f>[2]pdc2018!P345</f>
        <v>0</v>
      </c>
      <c r="Q345" s="230">
        <f>[2]pdc2018!Q345</f>
        <v>0</v>
      </c>
      <c r="R345" s="230">
        <f>[2]pdc2018!R345</f>
        <v>0</v>
      </c>
      <c r="S345" s="231">
        <f>[2]pdc2018!S345</f>
        <v>0</v>
      </c>
      <c r="T345" s="229">
        <f t="shared" si="30"/>
        <v>0</v>
      </c>
      <c r="U345" s="232" t="str">
        <f t="shared" si="31"/>
        <v/>
      </c>
      <c r="V345" s="229">
        <f t="shared" si="32"/>
        <v>0</v>
      </c>
      <c r="W345" s="232" t="str">
        <f t="shared" si="33"/>
        <v/>
      </c>
      <c r="X345" s="229">
        <f t="shared" si="34"/>
        <v>0</v>
      </c>
      <c r="Y345" s="232" t="str">
        <f t="shared" si="35"/>
        <v/>
      </c>
    </row>
    <row r="346" spans="1:25" ht="27" customHeight="1">
      <c r="A346" s="233" t="s">
        <v>1682</v>
      </c>
      <c r="B346" s="234" t="s">
        <v>2252</v>
      </c>
      <c r="C346" s="235" t="s">
        <v>2390</v>
      </c>
      <c r="D346" s="235" t="s">
        <v>2719</v>
      </c>
      <c r="E346" s="236" t="s">
        <v>1684</v>
      </c>
      <c r="F346" s="236" t="s">
        <v>1683</v>
      </c>
      <c r="G346" s="259"/>
      <c r="H346" s="259"/>
      <c r="I346" s="260"/>
      <c r="J346" s="261"/>
      <c r="K346" s="364"/>
      <c r="L346" s="365"/>
      <c r="M346" s="249"/>
      <c r="N346" s="229">
        <f>[2]pdc2018!N346</f>
        <v>0</v>
      </c>
      <c r="O346" s="230">
        <f>[2]pdc2018!O346</f>
        <v>0</v>
      </c>
      <c r="P346" s="230">
        <f>[2]pdc2018!P346</f>
        <v>0</v>
      </c>
      <c r="Q346" s="230">
        <f>[2]pdc2018!Q346</f>
        <v>0</v>
      </c>
      <c r="R346" s="230">
        <f>[2]pdc2018!R346</f>
        <v>0</v>
      </c>
      <c r="S346" s="231">
        <f>[2]pdc2018!S346</f>
        <v>0</v>
      </c>
      <c r="T346" s="229">
        <f t="shared" si="30"/>
        <v>0</v>
      </c>
      <c r="U346" s="232" t="str">
        <f t="shared" si="31"/>
        <v/>
      </c>
      <c r="V346" s="229">
        <f t="shared" si="32"/>
        <v>0</v>
      </c>
      <c r="W346" s="232" t="str">
        <f t="shared" si="33"/>
        <v/>
      </c>
      <c r="X346" s="229">
        <f t="shared" si="34"/>
        <v>0</v>
      </c>
      <c r="Y346" s="232" t="str">
        <f t="shared" si="35"/>
        <v/>
      </c>
    </row>
    <row r="347" spans="1:25" ht="27" customHeight="1">
      <c r="A347" s="189" t="s">
        <v>1685</v>
      </c>
      <c r="B347" s="242" t="s">
        <v>2252</v>
      </c>
      <c r="C347" s="243" t="s">
        <v>2390</v>
      </c>
      <c r="D347" s="243" t="s">
        <v>2717</v>
      </c>
      <c r="E347" s="245" t="s">
        <v>1684</v>
      </c>
      <c r="F347" s="245" t="s">
        <v>1683</v>
      </c>
      <c r="G347" s="259" t="s">
        <v>748</v>
      </c>
      <c r="H347" s="259" t="s">
        <v>3352</v>
      </c>
      <c r="I347" s="260" t="s">
        <v>2259</v>
      </c>
      <c r="J347" s="261" t="s">
        <v>136</v>
      </c>
      <c r="K347" s="364" t="s">
        <v>2413</v>
      </c>
      <c r="L347" s="366" t="s">
        <v>2223</v>
      </c>
      <c r="M347" s="249"/>
      <c r="N347" s="229">
        <f>[2]pdc2018!N347</f>
        <v>5138.6899999999996</v>
      </c>
      <c r="O347" s="230">
        <f>[2]pdc2018!O347</f>
        <v>17000</v>
      </c>
      <c r="P347" s="230">
        <f>[2]pdc2018!P347</f>
        <v>17000</v>
      </c>
      <c r="Q347" s="230">
        <f>[2]pdc2018!Q347</f>
        <v>17000</v>
      </c>
      <c r="R347" s="230">
        <f>[2]pdc2018!R347</f>
        <v>17000</v>
      </c>
      <c r="S347" s="231">
        <f>[2]pdc2018!S347</f>
        <v>17000</v>
      </c>
      <c r="T347" s="229">
        <f t="shared" si="30"/>
        <v>0</v>
      </c>
      <c r="U347" s="232">
        <f t="shared" si="31"/>
        <v>0</v>
      </c>
      <c r="V347" s="229">
        <f t="shared" si="32"/>
        <v>0</v>
      </c>
      <c r="W347" s="232">
        <f t="shared" si="33"/>
        <v>0</v>
      </c>
      <c r="X347" s="229">
        <f t="shared" si="34"/>
        <v>0</v>
      </c>
      <c r="Y347" s="232">
        <f t="shared" si="35"/>
        <v>0</v>
      </c>
    </row>
    <row r="348" spans="1:25" ht="22.5" customHeight="1">
      <c r="A348" s="255" t="s">
        <v>1686</v>
      </c>
      <c r="B348" s="256" t="s">
        <v>2252</v>
      </c>
      <c r="C348" s="257" t="s">
        <v>2723</v>
      </c>
      <c r="D348" s="257" t="s">
        <v>2719</v>
      </c>
      <c r="E348" s="258" t="s">
        <v>1688</v>
      </c>
      <c r="F348" s="236" t="s">
        <v>1687</v>
      </c>
      <c r="G348" s="259"/>
      <c r="H348" s="259"/>
      <c r="I348" s="260"/>
      <c r="J348" s="261"/>
      <c r="K348" s="364"/>
      <c r="L348" s="365"/>
      <c r="M348" s="249"/>
      <c r="N348" s="229">
        <f>[2]pdc2018!N348</f>
        <v>0</v>
      </c>
      <c r="O348" s="230">
        <f>[2]pdc2018!O348</f>
        <v>0</v>
      </c>
      <c r="P348" s="230">
        <f>[2]pdc2018!P348</f>
        <v>0</v>
      </c>
      <c r="Q348" s="230">
        <f>[2]pdc2018!Q348</f>
        <v>0</v>
      </c>
      <c r="R348" s="230">
        <f>[2]pdc2018!R348</f>
        <v>0</v>
      </c>
      <c r="S348" s="231">
        <f>[2]pdc2018!S348</f>
        <v>0</v>
      </c>
      <c r="T348" s="229">
        <f t="shared" si="30"/>
        <v>0</v>
      </c>
      <c r="U348" s="232" t="str">
        <f t="shared" si="31"/>
        <v/>
      </c>
      <c r="V348" s="229">
        <f t="shared" si="32"/>
        <v>0</v>
      </c>
      <c r="W348" s="232" t="str">
        <f t="shared" si="33"/>
        <v/>
      </c>
      <c r="X348" s="229">
        <f t="shared" si="34"/>
        <v>0</v>
      </c>
      <c r="Y348" s="232" t="str">
        <f t="shared" si="35"/>
        <v/>
      </c>
    </row>
    <row r="349" spans="1:25" ht="22.5" customHeight="1">
      <c r="A349" s="262" t="s">
        <v>1689</v>
      </c>
      <c r="B349" s="263" t="s">
        <v>2252</v>
      </c>
      <c r="C349" s="264" t="s">
        <v>2723</v>
      </c>
      <c r="D349" s="264" t="s">
        <v>2717</v>
      </c>
      <c r="E349" s="265" t="s">
        <v>1688</v>
      </c>
      <c r="F349" s="245" t="s">
        <v>1687</v>
      </c>
      <c r="G349" s="259" t="s">
        <v>542</v>
      </c>
      <c r="H349" s="259" t="s">
        <v>2270</v>
      </c>
      <c r="I349" s="260" t="s">
        <v>814</v>
      </c>
      <c r="J349" s="261" t="s">
        <v>2399</v>
      </c>
      <c r="K349" s="364" t="s">
        <v>2400</v>
      </c>
      <c r="L349" s="366" t="s">
        <v>2223</v>
      </c>
      <c r="M349" s="249"/>
      <c r="N349" s="229">
        <f>[2]pdc2018!N349</f>
        <v>1113999.8</v>
      </c>
      <c r="O349" s="230">
        <f>[2]pdc2018!O349</f>
        <v>930000</v>
      </c>
      <c r="P349" s="230">
        <f>[2]pdc2018!P349</f>
        <v>930000</v>
      </c>
      <c r="Q349" s="230">
        <f>[2]pdc2018!Q349</f>
        <v>930000</v>
      </c>
      <c r="R349" s="230">
        <f>[2]pdc2018!R349</f>
        <v>930000</v>
      </c>
      <c r="S349" s="231">
        <f>[2]pdc2018!S349</f>
        <v>930000</v>
      </c>
      <c r="T349" s="229">
        <f t="shared" si="30"/>
        <v>0</v>
      </c>
      <c r="U349" s="232">
        <f t="shared" si="31"/>
        <v>0</v>
      </c>
      <c r="V349" s="229">
        <f t="shared" si="32"/>
        <v>0</v>
      </c>
      <c r="W349" s="232">
        <f t="shared" si="33"/>
        <v>0</v>
      </c>
      <c r="X349" s="229">
        <f t="shared" si="34"/>
        <v>0</v>
      </c>
      <c r="Y349" s="232">
        <f t="shared" si="35"/>
        <v>0</v>
      </c>
    </row>
    <row r="350" spans="1:25" ht="22.5" customHeight="1">
      <c r="A350" s="255" t="s">
        <v>1690</v>
      </c>
      <c r="B350" s="256" t="s">
        <v>2252</v>
      </c>
      <c r="C350" s="257" t="s">
        <v>810</v>
      </c>
      <c r="D350" s="257" t="s">
        <v>2719</v>
      </c>
      <c r="E350" s="258" t="s">
        <v>1692</v>
      </c>
      <c r="F350" s="236" t="s">
        <v>1691</v>
      </c>
      <c r="G350" s="259"/>
      <c r="H350" s="259"/>
      <c r="I350" s="260"/>
      <c r="J350" s="261"/>
      <c r="K350" s="364"/>
      <c r="L350" s="365"/>
      <c r="M350" s="249"/>
      <c r="N350" s="229">
        <f>[2]pdc2018!N350</f>
        <v>0</v>
      </c>
      <c r="O350" s="230">
        <f>[2]pdc2018!O350</f>
        <v>0</v>
      </c>
      <c r="P350" s="230">
        <f>[2]pdc2018!P350</f>
        <v>0</v>
      </c>
      <c r="Q350" s="230">
        <f>[2]pdc2018!Q350</f>
        <v>0</v>
      </c>
      <c r="R350" s="230">
        <f>[2]pdc2018!R350</f>
        <v>0</v>
      </c>
      <c r="S350" s="231">
        <f>[2]pdc2018!S350</f>
        <v>0</v>
      </c>
      <c r="T350" s="229">
        <f t="shared" si="30"/>
        <v>0</v>
      </c>
      <c r="U350" s="232" t="str">
        <f t="shared" si="31"/>
        <v/>
      </c>
      <c r="V350" s="229">
        <f t="shared" si="32"/>
        <v>0</v>
      </c>
      <c r="W350" s="232" t="str">
        <f t="shared" si="33"/>
        <v/>
      </c>
      <c r="X350" s="229">
        <f t="shared" si="34"/>
        <v>0</v>
      </c>
      <c r="Y350" s="232" t="str">
        <f t="shared" si="35"/>
        <v/>
      </c>
    </row>
    <row r="351" spans="1:25" ht="22.5" customHeight="1">
      <c r="A351" s="262" t="s">
        <v>1693</v>
      </c>
      <c r="B351" s="263" t="s">
        <v>2252</v>
      </c>
      <c r="C351" s="264" t="s">
        <v>810</v>
      </c>
      <c r="D351" s="264" t="s">
        <v>2717</v>
      </c>
      <c r="E351" s="265" t="s">
        <v>1692</v>
      </c>
      <c r="F351" s="245" t="s">
        <v>1691</v>
      </c>
      <c r="G351" s="259" t="s">
        <v>542</v>
      </c>
      <c r="H351" s="259" t="s">
        <v>2270</v>
      </c>
      <c r="I351" s="260" t="s">
        <v>814</v>
      </c>
      <c r="J351" s="261" t="s">
        <v>2399</v>
      </c>
      <c r="K351" s="364" t="s">
        <v>2400</v>
      </c>
      <c r="L351" s="366" t="s">
        <v>2223</v>
      </c>
      <c r="M351" s="249"/>
      <c r="N351" s="229">
        <f>[2]pdc2018!N351</f>
        <v>9873.52</v>
      </c>
      <c r="O351" s="230">
        <f>[2]pdc2018!O351</f>
        <v>12000</v>
      </c>
      <c r="P351" s="230">
        <f>[2]pdc2018!P351</f>
        <v>12000</v>
      </c>
      <c r="Q351" s="230">
        <f>[2]pdc2018!Q351</f>
        <v>12000</v>
      </c>
      <c r="R351" s="230">
        <f>[2]pdc2018!R351</f>
        <v>12000</v>
      </c>
      <c r="S351" s="231">
        <f>[2]pdc2018!S351</f>
        <v>12000</v>
      </c>
      <c r="T351" s="229">
        <f t="shared" si="30"/>
        <v>0</v>
      </c>
      <c r="U351" s="232">
        <f t="shared" si="31"/>
        <v>0</v>
      </c>
      <c r="V351" s="229">
        <f t="shared" si="32"/>
        <v>0</v>
      </c>
      <c r="W351" s="232">
        <f t="shared" si="33"/>
        <v>0</v>
      </c>
      <c r="X351" s="229">
        <f t="shared" si="34"/>
        <v>0</v>
      </c>
      <c r="Y351" s="232">
        <f t="shared" si="35"/>
        <v>0</v>
      </c>
    </row>
    <row r="352" spans="1:25" ht="22.5" customHeight="1">
      <c r="A352" s="255" t="s">
        <v>1694</v>
      </c>
      <c r="B352" s="256" t="s">
        <v>2252</v>
      </c>
      <c r="C352" s="257" t="s">
        <v>2724</v>
      </c>
      <c r="D352" s="257" t="s">
        <v>2719</v>
      </c>
      <c r="E352" s="258" t="s">
        <v>1695</v>
      </c>
      <c r="F352" s="236" t="s">
        <v>3355</v>
      </c>
      <c r="G352" s="259"/>
      <c r="H352" s="259"/>
      <c r="I352" s="260"/>
      <c r="J352" s="261"/>
      <c r="K352" s="364"/>
      <c r="L352" s="365"/>
      <c r="M352" s="249"/>
      <c r="N352" s="229">
        <f>[2]pdc2018!N352</f>
        <v>0</v>
      </c>
      <c r="O352" s="230">
        <f>[2]pdc2018!O352</f>
        <v>0</v>
      </c>
      <c r="P352" s="230">
        <f>[2]pdc2018!P352</f>
        <v>0</v>
      </c>
      <c r="Q352" s="230">
        <f>[2]pdc2018!Q352</f>
        <v>0</v>
      </c>
      <c r="R352" s="230">
        <f>[2]pdc2018!R352</f>
        <v>0</v>
      </c>
      <c r="S352" s="231">
        <f>[2]pdc2018!S352</f>
        <v>0</v>
      </c>
      <c r="T352" s="229">
        <f t="shared" si="30"/>
        <v>0</v>
      </c>
      <c r="U352" s="232" t="str">
        <f t="shared" si="31"/>
        <v/>
      </c>
      <c r="V352" s="229">
        <f t="shared" si="32"/>
        <v>0</v>
      </c>
      <c r="W352" s="232" t="str">
        <f t="shared" si="33"/>
        <v/>
      </c>
      <c r="X352" s="229">
        <f t="shared" si="34"/>
        <v>0</v>
      </c>
      <c r="Y352" s="232" t="str">
        <f t="shared" si="35"/>
        <v/>
      </c>
    </row>
    <row r="353" spans="1:25" ht="22.5" customHeight="1">
      <c r="A353" s="262" t="s">
        <v>1696</v>
      </c>
      <c r="B353" s="263" t="s">
        <v>2252</v>
      </c>
      <c r="C353" s="264" t="s">
        <v>2724</v>
      </c>
      <c r="D353" s="264" t="s">
        <v>2717</v>
      </c>
      <c r="E353" s="265" t="s">
        <v>1695</v>
      </c>
      <c r="F353" s="245" t="s">
        <v>3355</v>
      </c>
      <c r="G353" s="259" t="s">
        <v>542</v>
      </c>
      <c r="H353" s="259" t="s">
        <v>2270</v>
      </c>
      <c r="I353" s="260" t="s">
        <v>814</v>
      </c>
      <c r="J353" s="261" t="s">
        <v>2399</v>
      </c>
      <c r="K353" s="364" t="s">
        <v>2400</v>
      </c>
      <c r="L353" s="366" t="s">
        <v>2223</v>
      </c>
      <c r="M353" s="249"/>
      <c r="N353" s="229">
        <f>[2]pdc2018!N353</f>
        <v>349592.2</v>
      </c>
      <c r="O353" s="230">
        <f>[2]pdc2018!O353</f>
        <v>356800</v>
      </c>
      <c r="P353" s="230">
        <f>[2]pdc2018!P353</f>
        <v>356800</v>
      </c>
      <c r="Q353" s="230">
        <f>[2]pdc2018!Q353</f>
        <v>362100</v>
      </c>
      <c r="R353" s="230">
        <f>[2]pdc2018!R353</f>
        <v>367500</v>
      </c>
      <c r="S353" s="231">
        <f>[2]pdc2018!S353</f>
        <v>370000</v>
      </c>
      <c r="T353" s="229">
        <f t="shared" si="30"/>
        <v>5300</v>
      </c>
      <c r="U353" s="232">
        <f t="shared" si="31"/>
        <v>1.4854260089686098E-2</v>
      </c>
      <c r="V353" s="229">
        <f t="shared" si="32"/>
        <v>5400</v>
      </c>
      <c r="W353" s="232">
        <f t="shared" si="33"/>
        <v>1.4913007456503728E-2</v>
      </c>
      <c r="X353" s="229">
        <f t="shared" si="34"/>
        <v>2500</v>
      </c>
      <c r="Y353" s="232">
        <f t="shared" si="35"/>
        <v>6.8027210884353739E-3</v>
      </c>
    </row>
    <row r="354" spans="1:25" ht="22.5" customHeight="1">
      <c r="A354" s="255" t="s">
        <v>1697</v>
      </c>
      <c r="B354" s="256" t="s">
        <v>2252</v>
      </c>
      <c r="C354" s="257" t="s">
        <v>2824</v>
      </c>
      <c r="D354" s="257" t="s">
        <v>2719</v>
      </c>
      <c r="E354" s="258" t="s">
        <v>1699</v>
      </c>
      <c r="F354" s="236" t="s">
        <v>1698</v>
      </c>
      <c r="G354" s="259"/>
      <c r="H354" s="259"/>
      <c r="I354" s="260"/>
      <c r="J354" s="261"/>
      <c r="K354" s="364"/>
      <c r="L354" s="365"/>
      <c r="M354" s="249"/>
      <c r="N354" s="229">
        <f>[2]pdc2018!N354</f>
        <v>0</v>
      </c>
      <c r="O354" s="230">
        <f>[2]pdc2018!O354</f>
        <v>0</v>
      </c>
      <c r="P354" s="230">
        <f>[2]pdc2018!P354</f>
        <v>0</v>
      </c>
      <c r="Q354" s="230">
        <f>[2]pdc2018!Q354</f>
        <v>0</v>
      </c>
      <c r="R354" s="230">
        <f>[2]pdc2018!R354</f>
        <v>0</v>
      </c>
      <c r="S354" s="231">
        <f>[2]pdc2018!S354</f>
        <v>0</v>
      </c>
      <c r="T354" s="229">
        <f t="shared" si="30"/>
        <v>0</v>
      </c>
      <c r="U354" s="232" t="str">
        <f t="shared" si="31"/>
        <v/>
      </c>
      <c r="V354" s="229">
        <f t="shared" si="32"/>
        <v>0</v>
      </c>
      <c r="W354" s="232" t="str">
        <f t="shared" si="33"/>
        <v/>
      </c>
      <c r="X354" s="229">
        <f t="shared" si="34"/>
        <v>0</v>
      </c>
      <c r="Y354" s="232" t="str">
        <f t="shared" si="35"/>
        <v/>
      </c>
    </row>
    <row r="355" spans="1:25" ht="22.5" customHeight="1">
      <c r="A355" s="262" t="s">
        <v>1700</v>
      </c>
      <c r="B355" s="263" t="s">
        <v>2252</v>
      </c>
      <c r="C355" s="264" t="s">
        <v>2824</v>
      </c>
      <c r="D355" s="264" t="s">
        <v>2717</v>
      </c>
      <c r="E355" s="265" t="s">
        <v>1702</v>
      </c>
      <c r="F355" s="245" t="s">
        <v>1701</v>
      </c>
      <c r="G355" s="259" t="s">
        <v>539</v>
      </c>
      <c r="H355" s="259" t="s">
        <v>3356</v>
      </c>
      <c r="I355" s="260" t="s">
        <v>1703</v>
      </c>
      <c r="J355" s="261" t="s">
        <v>2399</v>
      </c>
      <c r="K355" s="364" t="s">
        <v>2400</v>
      </c>
      <c r="L355" s="366" t="s">
        <v>2223</v>
      </c>
      <c r="M355" s="249"/>
      <c r="N355" s="229">
        <f>[2]pdc2018!N355</f>
        <v>7327519.5599999996</v>
      </c>
      <c r="O355" s="230">
        <f>[2]pdc2018!O355</f>
        <v>7444100</v>
      </c>
      <c r="P355" s="230">
        <f>[2]pdc2018!P355</f>
        <v>7368000</v>
      </c>
      <c r="Q355" s="230">
        <f>[2]pdc2018!Q355</f>
        <v>7617640</v>
      </c>
      <c r="R355" s="230">
        <f>[2]pdc2018!R355</f>
        <v>7870000</v>
      </c>
      <c r="S355" s="231">
        <f>[2]pdc2018!S355</f>
        <v>7870000</v>
      </c>
      <c r="T355" s="229">
        <f t="shared" si="30"/>
        <v>249640</v>
      </c>
      <c r="U355" s="232">
        <f t="shared" si="31"/>
        <v>3.3881650380021715E-2</v>
      </c>
      <c r="V355" s="229">
        <f t="shared" si="32"/>
        <v>252360</v>
      </c>
      <c r="W355" s="232">
        <f t="shared" si="33"/>
        <v>3.3128370466443673E-2</v>
      </c>
      <c r="X355" s="229">
        <f t="shared" si="34"/>
        <v>0</v>
      </c>
      <c r="Y355" s="232">
        <f t="shared" si="35"/>
        <v>0</v>
      </c>
    </row>
    <row r="356" spans="1:25" ht="22.5" customHeight="1">
      <c r="A356" s="262" t="s">
        <v>1704</v>
      </c>
      <c r="B356" s="263" t="s">
        <v>2252</v>
      </c>
      <c r="C356" s="264" t="s">
        <v>2824</v>
      </c>
      <c r="D356" s="264" t="s">
        <v>2725</v>
      </c>
      <c r="E356" s="265" t="s">
        <v>1706</v>
      </c>
      <c r="F356" s="245" t="s">
        <v>1705</v>
      </c>
      <c r="G356" s="259" t="s">
        <v>540</v>
      </c>
      <c r="H356" s="259" t="s">
        <v>3357</v>
      </c>
      <c r="I356" s="260" t="s">
        <v>1707</v>
      </c>
      <c r="J356" s="261" t="s">
        <v>2399</v>
      </c>
      <c r="K356" s="364" t="s">
        <v>2400</v>
      </c>
      <c r="L356" s="366" t="s">
        <v>2223</v>
      </c>
      <c r="M356" s="249"/>
      <c r="N356" s="229">
        <f>[2]pdc2018!N356</f>
        <v>155123.4</v>
      </c>
      <c r="O356" s="230">
        <f>[2]pdc2018!O356</f>
        <v>160000</v>
      </c>
      <c r="P356" s="230">
        <f>[2]pdc2018!P356</f>
        <v>130000</v>
      </c>
      <c r="Q356" s="230">
        <f>[2]pdc2018!Q356</f>
        <v>130000</v>
      </c>
      <c r="R356" s="230">
        <f>[2]pdc2018!R356</f>
        <v>130000</v>
      </c>
      <c r="S356" s="231">
        <f>[2]pdc2018!S356</f>
        <v>130000</v>
      </c>
      <c r="T356" s="229">
        <f t="shared" si="30"/>
        <v>0</v>
      </c>
      <c r="U356" s="232">
        <f t="shared" si="31"/>
        <v>0</v>
      </c>
      <c r="V356" s="229">
        <f t="shared" si="32"/>
        <v>0</v>
      </c>
      <c r="W356" s="232">
        <f t="shared" si="33"/>
        <v>0</v>
      </c>
      <c r="X356" s="229">
        <f t="shared" si="34"/>
        <v>0</v>
      </c>
      <c r="Y356" s="232">
        <f t="shared" si="35"/>
        <v>0</v>
      </c>
    </row>
    <row r="357" spans="1:25" ht="22.5" customHeight="1">
      <c r="A357" s="255" t="s">
        <v>1708</v>
      </c>
      <c r="B357" s="256" t="s">
        <v>2252</v>
      </c>
      <c r="C357" s="257" t="s">
        <v>2726</v>
      </c>
      <c r="D357" s="257" t="s">
        <v>2719</v>
      </c>
      <c r="E357" s="258" t="s">
        <v>1710</v>
      </c>
      <c r="F357" s="236" t="s">
        <v>1709</v>
      </c>
      <c r="G357" s="259"/>
      <c r="H357" s="259"/>
      <c r="I357" s="260"/>
      <c r="J357" s="261"/>
      <c r="K357" s="364"/>
      <c r="L357" s="365"/>
      <c r="M357" s="249"/>
      <c r="N357" s="229">
        <f>[2]pdc2018!N357</f>
        <v>0</v>
      </c>
      <c r="O357" s="230">
        <f>[2]pdc2018!O357</f>
        <v>0</v>
      </c>
      <c r="P357" s="230">
        <f>[2]pdc2018!P357</f>
        <v>0</v>
      </c>
      <c r="Q357" s="230">
        <f>[2]pdc2018!Q357</f>
        <v>0</v>
      </c>
      <c r="R357" s="230">
        <f>[2]pdc2018!R357</f>
        <v>0</v>
      </c>
      <c r="S357" s="231">
        <f>[2]pdc2018!S357</f>
        <v>0</v>
      </c>
      <c r="T357" s="229">
        <f t="shared" si="30"/>
        <v>0</v>
      </c>
      <c r="U357" s="232" t="str">
        <f t="shared" si="31"/>
        <v/>
      </c>
      <c r="V357" s="229">
        <f t="shared" si="32"/>
        <v>0</v>
      </c>
      <c r="W357" s="232" t="str">
        <f t="shared" si="33"/>
        <v/>
      </c>
      <c r="X357" s="229">
        <f t="shared" si="34"/>
        <v>0</v>
      </c>
      <c r="Y357" s="232" t="str">
        <f t="shared" si="35"/>
        <v/>
      </c>
    </row>
    <row r="358" spans="1:25" ht="22.5" customHeight="1">
      <c r="A358" s="262" t="s">
        <v>1711</v>
      </c>
      <c r="B358" s="263" t="s">
        <v>2252</v>
      </c>
      <c r="C358" s="264" t="s">
        <v>2726</v>
      </c>
      <c r="D358" s="264" t="s">
        <v>2717</v>
      </c>
      <c r="E358" s="265" t="s">
        <v>1710</v>
      </c>
      <c r="F358" s="245" t="s">
        <v>1709</v>
      </c>
      <c r="G358" s="259" t="s">
        <v>542</v>
      </c>
      <c r="H358" s="259" t="s">
        <v>2270</v>
      </c>
      <c r="I358" s="260" t="s">
        <v>814</v>
      </c>
      <c r="J358" s="261" t="s">
        <v>2399</v>
      </c>
      <c r="K358" s="364" t="s">
        <v>2400</v>
      </c>
      <c r="L358" s="366" t="s">
        <v>2223</v>
      </c>
      <c r="M358" s="249"/>
      <c r="N358" s="229">
        <f>[2]pdc2018!N358</f>
        <v>125198.9</v>
      </c>
      <c r="O358" s="230">
        <f>[2]pdc2018!O358</f>
        <v>158000</v>
      </c>
      <c r="P358" s="230">
        <f>[2]pdc2018!P358</f>
        <v>158000</v>
      </c>
      <c r="Q358" s="230">
        <f>[2]pdc2018!Q358</f>
        <v>160000</v>
      </c>
      <c r="R358" s="230">
        <f>[2]pdc2018!R358</f>
        <v>162000</v>
      </c>
      <c r="S358" s="231">
        <f>[2]pdc2018!S358</f>
        <v>165000</v>
      </c>
      <c r="T358" s="229">
        <f t="shared" si="30"/>
        <v>2000</v>
      </c>
      <c r="U358" s="232">
        <f t="shared" si="31"/>
        <v>1.2658227848101266E-2</v>
      </c>
      <c r="V358" s="229">
        <f t="shared" si="32"/>
        <v>2000</v>
      </c>
      <c r="W358" s="232">
        <f t="shared" si="33"/>
        <v>1.2500000000000001E-2</v>
      </c>
      <c r="X358" s="229">
        <f t="shared" si="34"/>
        <v>3000</v>
      </c>
      <c r="Y358" s="232">
        <f t="shared" si="35"/>
        <v>1.8518518518518517E-2</v>
      </c>
    </row>
    <row r="359" spans="1:25" ht="22.5" customHeight="1">
      <c r="A359" s="255" t="s">
        <v>1712</v>
      </c>
      <c r="B359" s="256" t="s">
        <v>2252</v>
      </c>
      <c r="C359" s="257" t="s">
        <v>1713</v>
      </c>
      <c r="D359" s="257" t="s">
        <v>2719</v>
      </c>
      <c r="E359" s="258" t="s">
        <v>1715</v>
      </c>
      <c r="F359" s="236" t="s">
        <v>1714</v>
      </c>
      <c r="G359" s="259"/>
      <c r="H359" s="259"/>
      <c r="I359" s="260"/>
      <c r="J359" s="261"/>
      <c r="K359" s="364"/>
      <c r="L359" s="365"/>
      <c r="M359" s="249"/>
      <c r="N359" s="229">
        <f>[2]pdc2018!N359</f>
        <v>0</v>
      </c>
      <c r="O359" s="230">
        <f>[2]pdc2018!O359</f>
        <v>0</v>
      </c>
      <c r="P359" s="230">
        <f>[2]pdc2018!P359</f>
        <v>0</v>
      </c>
      <c r="Q359" s="230">
        <f>[2]pdc2018!Q359</f>
        <v>0</v>
      </c>
      <c r="R359" s="230">
        <f>[2]pdc2018!R359</f>
        <v>0</v>
      </c>
      <c r="S359" s="231">
        <f>[2]pdc2018!S359</f>
        <v>0</v>
      </c>
      <c r="T359" s="229">
        <f t="shared" si="30"/>
        <v>0</v>
      </c>
      <c r="U359" s="232" t="str">
        <f t="shared" si="31"/>
        <v/>
      </c>
      <c r="V359" s="229">
        <f t="shared" si="32"/>
        <v>0</v>
      </c>
      <c r="W359" s="232" t="str">
        <f t="shared" si="33"/>
        <v/>
      </c>
      <c r="X359" s="229">
        <f t="shared" si="34"/>
        <v>0</v>
      </c>
      <c r="Y359" s="232" t="str">
        <f t="shared" si="35"/>
        <v/>
      </c>
    </row>
    <row r="360" spans="1:25" ht="22.5" customHeight="1">
      <c r="A360" s="262" t="s">
        <v>1716</v>
      </c>
      <c r="B360" s="263" t="s">
        <v>2252</v>
      </c>
      <c r="C360" s="264" t="s">
        <v>1713</v>
      </c>
      <c r="D360" s="264" t="s">
        <v>2717</v>
      </c>
      <c r="E360" s="265" t="s">
        <v>1715</v>
      </c>
      <c r="F360" s="245" t="s">
        <v>1714</v>
      </c>
      <c r="G360" s="259" t="s">
        <v>542</v>
      </c>
      <c r="H360" s="259" t="s">
        <v>2270</v>
      </c>
      <c r="I360" s="260" t="s">
        <v>814</v>
      </c>
      <c r="J360" s="261" t="s">
        <v>2399</v>
      </c>
      <c r="K360" s="364" t="s">
        <v>2400</v>
      </c>
      <c r="L360" s="366" t="s">
        <v>2223</v>
      </c>
      <c r="M360" s="249"/>
      <c r="N360" s="229">
        <f>[2]pdc2018!N360</f>
        <v>18819.18</v>
      </c>
      <c r="O360" s="230">
        <f>[2]pdc2018!O360</f>
        <v>50000</v>
      </c>
      <c r="P360" s="230">
        <f>[2]pdc2018!P360</f>
        <v>20000</v>
      </c>
      <c r="Q360" s="230">
        <f>[2]pdc2018!Q360</f>
        <v>20000</v>
      </c>
      <c r="R360" s="230">
        <f>[2]pdc2018!R360</f>
        <v>20000</v>
      </c>
      <c r="S360" s="231">
        <f>[2]pdc2018!S360</f>
        <v>20000</v>
      </c>
      <c r="T360" s="229">
        <f t="shared" si="30"/>
        <v>0</v>
      </c>
      <c r="U360" s="232">
        <f t="shared" si="31"/>
        <v>0</v>
      </c>
      <c r="V360" s="229">
        <f t="shared" si="32"/>
        <v>0</v>
      </c>
      <c r="W360" s="232">
        <f t="shared" si="33"/>
        <v>0</v>
      </c>
      <c r="X360" s="229">
        <f t="shared" si="34"/>
        <v>0</v>
      </c>
      <c r="Y360" s="232">
        <f t="shared" si="35"/>
        <v>0</v>
      </c>
    </row>
    <row r="361" spans="1:25" ht="22.5" customHeight="1">
      <c r="A361" s="255" t="s">
        <v>1717</v>
      </c>
      <c r="B361" s="256" t="s">
        <v>2252</v>
      </c>
      <c r="C361" s="257" t="s">
        <v>2128</v>
      </c>
      <c r="D361" s="257" t="s">
        <v>2719</v>
      </c>
      <c r="E361" s="258" t="s">
        <v>1719</v>
      </c>
      <c r="F361" s="236" t="s">
        <v>1718</v>
      </c>
      <c r="G361" s="259"/>
      <c r="H361" s="259"/>
      <c r="I361" s="260"/>
      <c r="J361" s="261"/>
      <c r="K361" s="364"/>
      <c r="L361" s="365"/>
      <c r="M361" s="249"/>
      <c r="N361" s="229">
        <f>[2]pdc2018!N361</f>
        <v>0</v>
      </c>
      <c r="O361" s="230">
        <f>[2]pdc2018!O361</f>
        <v>0</v>
      </c>
      <c r="P361" s="230">
        <f>[2]pdc2018!P361</f>
        <v>0</v>
      </c>
      <c r="Q361" s="230">
        <f>[2]pdc2018!Q361</f>
        <v>0</v>
      </c>
      <c r="R361" s="230">
        <f>[2]pdc2018!R361</f>
        <v>0</v>
      </c>
      <c r="S361" s="231">
        <f>[2]pdc2018!S361</f>
        <v>0</v>
      </c>
      <c r="T361" s="229">
        <f t="shared" si="30"/>
        <v>0</v>
      </c>
      <c r="U361" s="232" t="str">
        <f t="shared" si="31"/>
        <v/>
      </c>
      <c r="V361" s="229">
        <f t="shared" si="32"/>
        <v>0</v>
      </c>
      <c r="W361" s="232" t="str">
        <f t="shared" si="33"/>
        <v/>
      </c>
      <c r="X361" s="229">
        <f t="shared" si="34"/>
        <v>0</v>
      </c>
      <c r="Y361" s="232" t="str">
        <f t="shared" si="35"/>
        <v/>
      </c>
    </row>
    <row r="362" spans="1:25" ht="22.5" customHeight="1">
      <c r="A362" s="262" t="s">
        <v>1720</v>
      </c>
      <c r="B362" s="263" t="s">
        <v>2252</v>
      </c>
      <c r="C362" s="264" t="s">
        <v>2128</v>
      </c>
      <c r="D362" s="264" t="s">
        <v>2717</v>
      </c>
      <c r="E362" s="265" t="s">
        <v>1719</v>
      </c>
      <c r="F362" s="245" t="s">
        <v>1718</v>
      </c>
      <c r="G362" s="259" t="s">
        <v>542</v>
      </c>
      <c r="H362" s="259" t="s">
        <v>2270</v>
      </c>
      <c r="I362" s="260" t="s">
        <v>814</v>
      </c>
      <c r="J362" s="261" t="s">
        <v>2399</v>
      </c>
      <c r="K362" s="364" t="s">
        <v>2400</v>
      </c>
      <c r="L362" s="366" t="s">
        <v>2223</v>
      </c>
      <c r="M362" s="249"/>
      <c r="N362" s="229">
        <f>[2]pdc2018!N362</f>
        <v>632566.81000000006</v>
      </c>
      <c r="O362" s="230">
        <f>[2]pdc2018!O362</f>
        <v>1308000</v>
      </c>
      <c r="P362" s="230">
        <f>[2]pdc2018!P362</f>
        <v>1252000</v>
      </c>
      <c r="Q362" s="230">
        <f>[2]pdc2018!Q362</f>
        <v>1220000</v>
      </c>
      <c r="R362" s="230">
        <f>[2]pdc2018!R362</f>
        <v>1227000</v>
      </c>
      <c r="S362" s="231">
        <f>[2]pdc2018!S362</f>
        <v>1234000</v>
      </c>
      <c r="T362" s="229">
        <f t="shared" si="30"/>
        <v>-32000</v>
      </c>
      <c r="U362" s="232">
        <f t="shared" si="31"/>
        <v>-2.5559105431309903E-2</v>
      </c>
      <c r="V362" s="229">
        <f t="shared" si="32"/>
        <v>7000</v>
      </c>
      <c r="W362" s="232">
        <f t="shared" si="33"/>
        <v>5.7377049180327867E-3</v>
      </c>
      <c r="X362" s="229">
        <f t="shared" si="34"/>
        <v>7000</v>
      </c>
      <c r="Y362" s="232">
        <f t="shared" si="35"/>
        <v>5.7049714751426246E-3</v>
      </c>
    </row>
    <row r="363" spans="1:25" ht="22.5" customHeight="1">
      <c r="A363" s="255" t="s">
        <v>1721</v>
      </c>
      <c r="B363" s="256" t="s">
        <v>2252</v>
      </c>
      <c r="C363" s="257" t="s">
        <v>1625</v>
      </c>
      <c r="D363" s="257" t="s">
        <v>2719</v>
      </c>
      <c r="E363" s="236" t="s">
        <v>1723</v>
      </c>
      <c r="F363" s="236" t="s">
        <v>1722</v>
      </c>
      <c r="G363" s="259"/>
      <c r="H363" s="259"/>
      <c r="I363" s="260"/>
      <c r="J363" s="261"/>
      <c r="K363" s="364"/>
      <c r="L363" s="365"/>
      <c r="M363" s="249"/>
      <c r="N363" s="229">
        <f>[2]pdc2018!N363</f>
        <v>0</v>
      </c>
      <c r="O363" s="230">
        <f>[2]pdc2018!O363</f>
        <v>0</v>
      </c>
      <c r="P363" s="230">
        <f>[2]pdc2018!P363</f>
        <v>0</v>
      </c>
      <c r="Q363" s="230">
        <f>[2]pdc2018!Q363</f>
        <v>0</v>
      </c>
      <c r="R363" s="230">
        <f>[2]pdc2018!R363</f>
        <v>0</v>
      </c>
      <c r="S363" s="231">
        <f>[2]pdc2018!S363</f>
        <v>0</v>
      </c>
      <c r="T363" s="229">
        <f t="shared" si="30"/>
        <v>0</v>
      </c>
      <c r="U363" s="232" t="str">
        <f t="shared" si="31"/>
        <v/>
      </c>
      <c r="V363" s="229">
        <f t="shared" si="32"/>
        <v>0</v>
      </c>
      <c r="W363" s="232" t="str">
        <f t="shared" si="33"/>
        <v/>
      </c>
      <c r="X363" s="229">
        <f t="shared" si="34"/>
        <v>0</v>
      </c>
      <c r="Y363" s="232" t="str">
        <f t="shared" si="35"/>
        <v/>
      </c>
    </row>
    <row r="364" spans="1:25" ht="22.5" customHeight="1">
      <c r="A364" s="262" t="s">
        <v>1724</v>
      </c>
      <c r="B364" s="263" t="s">
        <v>2252</v>
      </c>
      <c r="C364" s="264" t="s">
        <v>1625</v>
      </c>
      <c r="D364" s="264" t="s">
        <v>2717</v>
      </c>
      <c r="E364" s="265" t="s">
        <v>1723</v>
      </c>
      <c r="F364" s="245" t="s">
        <v>1722</v>
      </c>
      <c r="G364" s="259" t="s">
        <v>748</v>
      </c>
      <c r="H364" s="259" t="s">
        <v>3352</v>
      </c>
      <c r="I364" s="260" t="s">
        <v>2259</v>
      </c>
      <c r="J364" s="261" t="s">
        <v>136</v>
      </c>
      <c r="K364" s="364" t="s">
        <v>2413</v>
      </c>
      <c r="L364" s="366" t="s">
        <v>2223</v>
      </c>
      <c r="M364" s="228"/>
      <c r="N364" s="229">
        <f>[2]pdc2018!N364</f>
        <v>27807.93</v>
      </c>
      <c r="O364" s="230">
        <f>[2]pdc2018!O364</f>
        <v>88000</v>
      </c>
      <c r="P364" s="230">
        <f>[2]pdc2018!P364</f>
        <v>30000</v>
      </c>
      <c r="Q364" s="230">
        <f>[2]pdc2018!Q364</f>
        <v>30000</v>
      </c>
      <c r="R364" s="230">
        <f>[2]pdc2018!R364</f>
        <v>30000</v>
      </c>
      <c r="S364" s="231">
        <f>[2]pdc2018!S364</f>
        <v>30000</v>
      </c>
      <c r="T364" s="229">
        <f t="shared" si="30"/>
        <v>0</v>
      </c>
      <c r="U364" s="232">
        <f t="shared" si="31"/>
        <v>0</v>
      </c>
      <c r="V364" s="229">
        <f t="shared" si="32"/>
        <v>0</v>
      </c>
      <c r="W364" s="232">
        <f t="shared" si="33"/>
        <v>0</v>
      </c>
      <c r="X364" s="229">
        <f t="shared" si="34"/>
        <v>0</v>
      </c>
      <c r="Y364" s="232">
        <f t="shared" si="35"/>
        <v>0</v>
      </c>
    </row>
    <row r="365" spans="1:25" ht="22.5" customHeight="1">
      <c r="A365" s="219" t="s">
        <v>1725</v>
      </c>
      <c r="B365" s="220" t="s">
        <v>1726</v>
      </c>
      <c r="C365" s="221" t="s">
        <v>2718</v>
      </c>
      <c r="D365" s="221" t="s">
        <v>2719</v>
      </c>
      <c r="E365" s="222" t="s">
        <v>1728</v>
      </c>
      <c r="F365" s="222" t="s">
        <v>1727</v>
      </c>
      <c r="G365" s="223"/>
      <c r="H365" s="223"/>
      <c r="I365" s="224"/>
      <c r="J365" s="225"/>
      <c r="K365" s="362"/>
      <c r="L365" s="363"/>
      <c r="M365" s="249"/>
      <c r="N365" s="229">
        <f>[2]pdc2018!N365</f>
        <v>0</v>
      </c>
      <c r="O365" s="230">
        <f>[2]pdc2018!O365</f>
        <v>0</v>
      </c>
      <c r="P365" s="230">
        <f>[2]pdc2018!P365</f>
        <v>0</v>
      </c>
      <c r="Q365" s="230">
        <f>[2]pdc2018!Q365</f>
        <v>0</v>
      </c>
      <c r="R365" s="230">
        <f>[2]pdc2018!R365</f>
        <v>0</v>
      </c>
      <c r="S365" s="231">
        <f>[2]pdc2018!S365</f>
        <v>0</v>
      </c>
      <c r="T365" s="229">
        <f t="shared" si="30"/>
        <v>0</v>
      </c>
      <c r="U365" s="232" t="str">
        <f t="shared" si="31"/>
        <v/>
      </c>
      <c r="V365" s="229">
        <f t="shared" si="32"/>
        <v>0</v>
      </c>
      <c r="W365" s="232" t="str">
        <f t="shared" si="33"/>
        <v/>
      </c>
      <c r="X365" s="229">
        <f t="shared" si="34"/>
        <v>0</v>
      </c>
      <c r="Y365" s="232" t="str">
        <f t="shared" si="35"/>
        <v/>
      </c>
    </row>
    <row r="366" spans="1:25" ht="25.5" customHeight="1">
      <c r="A366" s="255" t="s">
        <v>1729</v>
      </c>
      <c r="B366" s="256" t="s">
        <v>1726</v>
      </c>
      <c r="C366" s="257" t="s">
        <v>2720</v>
      </c>
      <c r="D366" s="257" t="s">
        <v>2719</v>
      </c>
      <c r="E366" s="258" t="s">
        <v>1731</v>
      </c>
      <c r="F366" s="236" t="s">
        <v>1730</v>
      </c>
      <c r="G366" s="259"/>
      <c r="H366" s="259"/>
      <c r="I366" s="260"/>
      <c r="J366" s="261"/>
      <c r="K366" s="364"/>
      <c r="L366" s="365"/>
      <c r="M366" s="249"/>
      <c r="N366" s="229">
        <f>[2]pdc2018!N366</f>
        <v>0</v>
      </c>
      <c r="O366" s="230">
        <f>[2]pdc2018!O366</f>
        <v>0</v>
      </c>
      <c r="P366" s="230">
        <f>[2]pdc2018!P366</f>
        <v>0</v>
      </c>
      <c r="Q366" s="230">
        <f>[2]pdc2018!Q366</f>
        <v>0</v>
      </c>
      <c r="R366" s="230">
        <f>[2]pdc2018!R366</f>
        <v>0</v>
      </c>
      <c r="S366" s="231">
        <f>[2]pdc2018!S366</f>
        <v>0</v>
      </c>
      <c r="T366" s="229">
        <f t="shared" si="30"/>
        <v>0</v>
      </c>
      <c r="U366" s="232" t="str">
        <f t="shared" si="31"/>
        <v/>
      </c>
      <c r="V366" s="229">
        <f t="shared" si="32"/>
        <v>0</v>
      </c>
      <c r="W366" s="232" t="str">
        <f t="shared" si="33"/>
        <v/>
      </c>
      <c r="X366" s="229">
        <f t="shared" si="34"/>
        <v>0</v>
      </c>
      <c r="Y366" s="232" t="str">
        <f t="shared" si="35"/>
        <v/>
      </c>
    </row>
    <row r="367" spans="1:25" ht="25.5" customHeight="1">
      <c r="A367" s="262" t="s">
        <v>1732</v>
      </c>
      <c r="B367" s="263" t="s">
        <v>1726</v>
      </c>
      <c r="C367" s="264" t="s">
        <v>2720</v>
      </c>
      <c r="D367" s="264" t="s">
        <v>2717</v>
      </c>
      <c r="E367" s="265" t="s">
        <v>3396</v>
      </c>
      <c r="F367" s="245" t="s">
        <v>3397</v>
      </c>
      <c r="G367" s="259" t="s">
        <v>354</v>
      </c>
      <c r="H367" s="259" t="s">
        <v>3358</v>
      </c>
      <c r="I367" s="260" t="s">
        <v>3398</v>
      </c>
      <c r="J367" s="261" t="s">
        <v>624</v>
      </c>
      <c r="K367" s="364" t="s">
        <v>2407</v>
      </c>
      <c r="L367" s="366" t="s">
        <v>1733</v>
      </c>
      <c r="M367" s="249"/>
      <c r="N367" s="229">
        <f>[2]pdc2018!N367</f>
        <v>105694110.17</v>
      </c>
      <c r="O367" s="230">
        <f>[2]pdc2018!O367</f>
        <v>105901400</v>
      </c>
      <c r="P367" s="230">
        <f>[2]pdc2018!P367</f>
        <v>108871000</v>
      </c>
      <c r="Q367" s="230">
        <f>[2]pdc2018!Q367</f>
        <v>114066000</v>
      </c>
      <c r="R367" s="230">
        <f>[2]pdc2018!R367</f>
        <v>114292000</v>
      </c>
      <c r="S367" s="231">
        <f>[2]pdc2018!S367</f>
        <v>114426000</v>
      </c>
      <c r="T367" s="229">
        <f t="shared" si="30"/>
        <v>5195000</v>
      </c>
      <c r="U367" s="232">
        <f t="shared" si="31"/>
        <v>4.771702289865988E-2</v>
      </c>
      <c r="V367" s="229">
        <f t="shared" si="32"/>
        <v>226000</v>
      </c>
      <c r="W367" s="232">
        <f t="shared" si="33"/>
        <v>1.9813090666806936E-3</v>
      </c>
      <c r="X367" s="229">
        <f t="shared" si="34"/>
        <v>134000</v>
      </c>
      <c r="Y367" s="232">
        <f t="shared" si="35"/>
        <v>1.1724355160466174E-3</v>
      </c>
    </row>
    <row r="368" spans="1:25" ht="25.5" customHeight="1">
      <c r="A368" s="262" t="s">
        <v>3359</v>
      </c>
      <c r="B368" s="263" t="s">
        <v>1726</v>
      </c>
      <c r="C368" s="264" t="s">
        <v>2720</v>
      </c>
      <c r="D368" s="264" t="s">
        <v>2358</v>
      </c>
      <c r="E368" s="265" t="s">
        <v>3399</v>
      </c>
      <c r="F368" s="245" t="s">
        <v>3400</v>
      </c>
      <c r="G368" s="259" t="s">
        <v>355</v>
      </c>
      <c r="H368" s="259" t="s">
        <v>3360</v>
      </c>
      <c r="I368" s="260" t="s">
        <v>3401</v>
      </c>
      <c r="J368" s="261" t="s">
        <v>624</v>
      </c>
      <c r="K368" s="364" t="s">
        <v>2407</v>
      </c>
      <c r="L368" s="366" t="s">
        <v>1733</v>
      </c>
      <c r="M368" s="249"/>
      <c r="N368" s="229">
        <f>[2]pdc2018!N368</f>
        <v>7575598.9900000002</v>
      </c>
      <c r="O368" s="230">
        <f>[2]pdc2018!O368</f>
        <v>11432200</v>
      </c>
      <c r="P368" s="230">
        <f>[2]pdc2018!P368</f>
        <v>10142000</v>
      </c>
      <c r="Q368" s="230">
        <f>[2]pdc2018!Q368</f>
        <v>16363000</v>
      </c>
      <c r="R368" s="230">
        <f>[2]pdc2018!R368</f>
        <v>16838000</v>
      </c>
      <c r="S368" s="231">
        <f>[2]pdc2018!S368</f>
        <v>16977000</v>
      </c>
      <c r="T368" s="229">
        <f t="shared" si="30"/>
        <v>6221000</v>
      </c>
      <c r="U368" s="232">
        <f t="shared" si="31"/>
        <v>0.61338986393216333</v>
      </c>
      <c r="V368" s="229">
        <f t="shared" si="32"/>
        <v>475000</v>
      </c>
      <c r="W368" s="232">
        <f t="shared" si="33"/>
        <v>2.902890667970421E-2</v>
      </c>
      <c r="X368" s="229">
        <f t="shared" si="34"/>
        <v>139000</v>
      </c>
      <c r="Y368" s="232">
        <f t="shared" si="35"/>
        <v>8.2551371896899869E-3</v>
      </c>
    </row>
    <row r="369" spans="1:25" ht="36" customHeight="1">
      <c r="A369" s="262" t="s">
        <v>1734</v>
      </c>
      <c r="B369" s="263" t="s">
        <v>1726</v>
      </c>
      <c r="C369" s="264" t="s">
        <v>2720</v>
      </c>
      <c r="D369" s="264" t="s">
        <v>2725</v>
      </c>
      <c r="E369" s="265" t="s">
        <v>3402</v>
      </c>
      <c r="F369" s="245" t="s">
        <v>3403</v>
      </c>
      <c r="G369" s="259" t="s">
        <v>354</v>
      </c>
      <c r="H369" s="259" t="s">
        <v>3358</v>
      </c>
      <c r="I369" s="260" t="s">
        <v>3398</v>
      </c>
      <c r="J369" s="261" t="s">
        <v>624</v>
      </c>
      <c r="K369" s="364" t="s">
        <v>2407</v>
      </c>
      <c r="L369" s="366" t="s">
        <v>1733</v>
      </c>
      <c r="M369" s="249"/>
      <c r="N369" s="229">
        <f>[2]pdc2018!N369</f>
        <v>0</v>
      </c>
      <c r="O369" s="230">
        <f>[2]pdc2018!O369</f>
        <v>0</v>
      </c>
      <c r="P369" s="230">
        <f>[2]pdc2018!P369</f>
        <v>22000</v>
      </c>
      <c r="Q369" s="230">
        <f>[2]pdc2018!Q369</f>
        <v>32000</v>
      </c>
      <c r="R369" s="230">
        <f>[2]pdc2018!R369</f>
        <v>32000</v>
      </c>
      <c r="S369" s="231">
        <f>[2]pdc2018!S369</f>
        <v>32000</v>
      </c>
      <c r="T369" s="229">
        <f t="shared" si="30"/>
        <v>10000</v>
      </c>
      <c r="U369" s="232">
        <f t="shared" si="31"/>
        <v>0.45454545454545453</v>
      </c>
      <c r="V369" s="229">
        <f t="shared" si="32"/>
        <v>0</v>
      </c>
      <c r="W369" s="232">
        <f t="shared" si="33"/>
        <v>0</v>
      </c>
      <c r="X369" s="229">
        <f t="shared" si="34"/>
        <v>0</v>
      </c>
      <c r="Y369" s="232">
        <f t="shared" si="35"/>
        <v>0</v>
      </c>
    </row>
    <row r="370" spans="1:25" ht="36" customHeight="1">
      <c r="A370" s="262" t="s">
        <v>3361</v>
      </c>
      <c r="B370" s="263" t="s">
        <v>1726</v>
      </c>
      <c r="C370" s="264" t="s">
        <v>2720</v>
      </c>
      <c r="D370" s="264" t="s">
        <v>914</v>
      </c>
      <c r="E370" s="265" t="s">
        <v>3404</v>
      </c>
      <c r="F370" s="245" t="s">
        <v>3405</v>
      </c>
      <c r="G370" s="259" t="s">
        <v>355</v>
      </c>
      <c r="H370" s="259" t="s">
        <v>3360</v>
      </c>
      <c r="I370" s="260" t="s">
        <v>3401</v>
      </c>
      <c r="J370" s="261" t="s">
        <v>624</v>
      </c>
      <c r="K370" s="364" t="s">
        <v>2407</v>
      </c>
      <c r="L370" s="366" t="s">
        <v>1733</v>
      </c>
      <c r="M370" s="249"/>
      <c r="N370" s="229">
        <f>[2]pdc2018!N370</f>
        <v>0</v>
      </c>
      <c r="O370" s="230">
        <f>[2]pdc2018!O370</f>
        <v>0</v>
      </c>
      <c r="P370" s="230">
        <f>[2]pdc2018!P370</f>
        <v>0</v>
      </c>
      <c r="Q370" s="230">
        <f>[2]pdc2018!Q370</f>
        <v>0</v>
      </c>
      <c r="R370" s="230">
        <f>[2]pdc2018!R370</f>
        <v>0</v>
      </c>
      <c r="S370" s="231">
        <f>[2]pdc2018!S370</f>
        <v>0</v>
      </c>
      <c r="T370" s="229">
        <f t="shared" si="30"/>
        <v>0</v>
      </c>
      <c r="U370" s="232" t="str">
        <f t="shared" si="31"/>
        <v/>
      </c>
      <c r="V370" s="229">
        <f t="shared" si="32"/>
        <v>0</v>
      </c>
      <c r="W370" s="232" t="str">
        <f t="shared" si="33"/>
        <v/>
      </c>
      <c r="X370" s="229">
        <f t="shared" si="34"/>
        <v>0</v>
      </c>
      <c r="Y370" s="232" t="str">
        <f t="shared" si="35"/>
        <v/>
      </c>
    </row>
    <row r="371" spans="1:25" ht="25.5" customHeight="1">
      <c r="A371" s="262" t="s">
        <v>1735</v>
      </c>
      <c r="B371" s="263" t="s">
        <v>1726</v>
      </c>
      <c r="C371" s="264" t="s">
        <v>2720</v>
      </c>
      <c r="D371" s="264" t="s">
        <v>2130</v>
      </c>
      <c r="E371" s="265" t="s">
        <v>3406</v>
      </c>
      <c r="F371" s="245" t="s">
        <v>3407</v>
      </c>
      <c r="G371" s="259" t="s">
        <v>357</v>
      </c>
      <c r="H371" s="259" t="s">
        <v>3362</v>
      </c>
      <c r="I371" s="260" t="s">
        <v>3408</v>
      </c>
      <c r="J371" s="261" t="s">
        <v>647</v>
      </c>
      <c r="K371" s="364" t="s">
        <v>2408</v>
      </c>
      <c r="L371" s="366" t="s">
        <v>1733</v>
      </c>
      <c r="M371" s="249"/>
      <c r="N371" s="229">
        <f>[2]pdc2018!N371</f>
        <v>16534737.859999999</v>
      </c>
      <c r="O371" s="230">
        <f>[2]pdc2018!O371</f>
        <v>16815400</v>
      </c>
      <c r="P371" s="230">
        <f>[2]pdc2018!P371</f>
        <v>17130000</v>
      </c>
      <c r="Q371" s="230">
        <f>[2]pdc2018!Q371</f>
        <v>17503000</v>
      </c>
      <c r="R371" s="230">
        <f>[2]pdc2018!R371</f>
        <v>17563000</v>
      </c>
      <c r="S371" s="231">
        <f>[2]pdc2018!S371</f>
        <v>17644000</v>
      </c>
      <c r="T371" s="229">
        <f t="shared" si="30"/>
        <v>373000</v>
      </c>
      <c r="U371" s="232">
        <f t="shared" si="31"/>
        <v>2.1774664331582021E-2</v>
      </c>
      <c r="V371" s="229">
        <f t="shared" si="32"/>
        <v>60000</v>
      </c>
      <c r="W371" s="232">
        <f t="shared" si="33"/>
        <v>3.4279837742101356E-3</v>
      </c>
      <c r="X371" s="229">
        <f t="shared" si="34"/>
        <v>81000</v>
      </c>
      <c r="Y371" s="232">
        <f t="shared" si="35"/>
        <v>4.6119683425382904E-3</v>
      </c>
    </row>
    <row r="372" spans="1:25" ht="25.5" customHeight="1">
      <c r="A372" s="262" t="s">
        <v>3363</v>
      </c>
      <c r="B372" s="263" t="s">
        <v>1726</v>
      </c>
      <c r="C372" s="264" t="s">
        <v>2720</v>
      </c>
      <c r="D372" s="264" t="s">
        <v>2359</v>
      </c>
      <c r="E372" s="265" t="s">
        <v>3409</v>
      </c>
      <c r="F372" s="245" t="s">
        <v>3410</v>
      </c>
      <c r="G372" s="259" t="s">
        <v>358</v>
      </c>
      <c r="H372" s="259" t="s">
        <v>3364</v>
      </c>
      <c r="I372" s="260" t="s">
        <v>3411</v>
      </c>
      <c r="J372" s="261" t="s">
        <v>647</v>
      </c>
      <c r="K372" s="364" t="s">
        <v>2408</v>
      </c>
      <c r="L372" s="366" t="s">
        <v>1733</v>
      </c>
      <c r="M372" s="249"/>
      <c r="N372" s="229">
        <f>[2]pdc2018!N372</f>
        <v>1612378.91</v>
      </c>
      <c r="O372" s="230">
        <f>[2]pdc2018!O372</f>
        <v>1600300</v>
      </c>
      <c r="P372" s="230">
        <f>[2]pdc2018!P372</f>
        <v>1867000</v>
      </c>
      <c r="Q372" s="230">
        <f>[2]pdc2018!Q372</f>
        <v>3310000</v>
      </c>
      <c r="R372" s="230">
        <f>[2]pdc2018!R372</f>
        <v>3904000</v>
      </c>
      <c r="S372" s="231">
        <f>[2]pdc2018!S372</f>
        <v>4095000</v>
      </c>
      <c r="T372" s="229">
        <f t="shared" si="30"/>
        <v>1443000</v>
      </c>
      <c r="U372" s="232">
        <f t="shared" si="31"/>
        <v>0.77289769683984999</v>
      </c>
      <c r="V372" s="229">
        <f t="shared" si="32"/>
        <v>594000</v>
      </c>
      <c r="W372" s="232">
        <f t="shared" si="33"/>
        <v>0.17945619335347432</v>
      </c>
      <c r="X372" s="229">
        <f t="shared" si="34"/>
        <v>191000</v>
      </c>
      <c r="Y372" s="232">
        <f t="shared" si="35"/>
        <v>4.8924180327868855E-2</v>
      </c>
    </row>
    <row r="373" spans="1:25" ht="36" customHeight="1">
      <c r="A373" s="262" t="s">
        <v>2273</v>
      </c>
      <c r="B373" s="263" t="s">
        <v>1726</v>
      </c>
      <c r="C373" s="264" t="s">
        <v>2720</v>
      </c>
      <c r="D373" s="264" t="s">
        <v>921</v>
      </c>
      <c r="E373" s="265" t="s">
        <v>3412</v>
      </c>
      <c r="F373" s="245" t="s">
        <v>3413</v>
      </c>
      <c r="G373" s="259" t="s">
        <v>357</v>
      </c>
      <c r="H373" s="259" t="s">
        <v>3362</v>
      </c>
      <c r="I373" s="260" t="s">
        <v>3408</v>
      </c>
      <c r="J373" s="261" t="s">
        <v>647</v>
      </c>
      <c r="K373" s="364" t="s">
        <v>2408</v>
      </c>
      <c r="L373" s="366" t="s">
        <v>1733</v>
      </c>
      <c r="M373" s="249"/>
      <c r="N373" s="229">
        <f>[2]pdc2018!N373</f>
        <v>0</v>
      </c>
      <c r="O373" s="230">
        <f>[2]pdc2018!O373</f>
        <v>0</v>
      </c>
      <c r="P373" s="230">
        <f>[2]pdc2018!P373</f>
        <v>0</v>
      </c>
      <c r="Q373" s="230">
        <f>[2]pdc2018!Q373</f>
        <v>0</v>
      </c>
      <c r="R373" s="230">
        <f>[2]pdc2018!R373</f>
        <v>0</v>
      </c>
      <c r="S373" s="231">
        <f>[2]pdc2018!S373</f>
        <v>0</v>
      </c>
      <c r="T373" s="229">
        <f t="shared" si="30"/>
        <v>0</v>
      </c>
      <c r="U373" s="232" t="str">
        <f t="shared" si="31"/>
        <v/>
      </c>
      <c r="V373" s="229">
        <f t="shared" si="32"/>
        <v>0</v>
      </c>
      <c r="W373" s="232" t="str">
        <f t="shared" si="33"/>
        <v/>
      </c>
      <c r="X373" s="229">
        <f t="shared" si="34"/>
        <v>0</v>
      </c>
      <c r="Y373" s="232" t="str">
        <f t="shared" si="35"/>
        <v/>
      </c>
    </row>
    <row r="374" spans="1:25" ht="36" customHeight="1">
      <c r="A374" s="262" t="s">
        <v>3365</v>
      </c>
      <c r="B374" s="242" t="s">
        <v>1726</v>
      </c>
      <c r="C374" s="243" t="s">
        <v>2720</v>
      </c>
      <c r="D374" s="243" t="s">
        <v>886</v>
      </c>
      <c r="E374" s="245" t="s">
        <v>3414</v>
      </c>
      <c r="F374" s="245" t="s">
        <v>3415</v>
      </c>
      <c r="G374" s="259" t="s">
        <v>358</v>
      </c>
      <c r="H374" s="259" t="s">
        <v>3364</v>
      </c>
      <c r="I374" s="260" t="s">
        <v>3411</v>
      </c>
      <c r="J374" s="261" t="s">
        <v>647</v>
      </c>
      <c r="K374" s="364" t="s">
        <v>2408</v>
      </c>
      <c r="L374" s="366" t="s">
        <v>1733</v>
      </c>
      <c r="M374" s="249"/>
      <c r="N374" s="229">
        <f>[2]pdc2018!N374</f>
        <v>0</v>
      </c>
      <c r="O374" s="230">
        <f>[2]pdc2018!O374</f>
        <v>0</v>
      </c>
      <c r="P374" s="230">
        <f>[2]pdc2018!P374</f>
        <v>0</v>
      </c>
      <c r="Q374" s="230">
        <f>[2]pdc2018!Q374</f>
        <v>0</v>
      </c>
      <c r="R374" s="230">
        <f>[2]pdc2018!R374</f>
        <v>0</v>
      </c>
      <c r="S374" s="231">
        <f>[2]pdc2018!S374</f>
        <v>0</v>
      </c>
      <c r="T374" s="229">
        <f t="shared" si="30"/>
        <v>0</v>
      </c>
      <c r="U374" s="232" t="str">
        <f t="shared" si="31"/>
        <v/>
      </c>
      <c r="V374" s="229">
        <f t="shared" si="32"/>
        <v>0</v>
      </c>
      <c r="W374" s="232" t="str">
        <f t="shared" si="33"/>
        <v/>
      </c>
      <c r="X374" s="229">
        <f t="shared" si="34"/>
        <v>0</v>
      </c>
      <c r="Y374" s="232" t="str">
        <f t="shared" si="35"/>
        <v/>
      </c>
    </row>
    <row r="375" spans="1:25" ht="25.5" customHeight="1">
      <c r="A375" s="262" t="s">
        <v>2274</v>
      </c>
      <c r="B375" s="263" t="s">
        <v>1726</v>
      </c>
      <c r="C375" s="264" t="s">
        <v>2720</v>
      </c>
      <c r="D375" s="264" t="s">
        <v>922</v>
      </c>
      <c r="E375" s="265" t="s">
        <v>3416</v>
      </c>
      <c r="F375" s="245" t="s">
        <v>3417</v>
      </c>
      <c r="G375" s="259" t="s">
        <v>359</v>
      </c>
      <c r="H375" s="259" t="s">
        <v>3366</v>
      </c>
      <c r="I375" s="260" t="s">
        <v>3418</v>
      </c>
      <c r="J375" s="261" t="s">
        <v>679</v>
      </c>
      <c r="K375" s="364" t="s">
        <v>2409</v>
      </c>
      <c r="L375" s="366" t="s">
        <v>1733</v>
      </c>
      <c r="M375" s="249"/>
      <c r="N375" s="229">
        <f>[2]pdc2018!N375</f>
        <v>121831750.27</v>
      </c>
      <c r="O375" s="230">
        <f>[2]pdc2018!O375</f>
        <v>125670700</v>
      </c>
      <c r="P375" s="230">
        <f>[2]pdc2018!P375</f>
        <v>127465000</v>
      </c>
      <c r="Q375" s="230">
        <f>[2]pdc2018!Q375</f>
        <v>130043000</v>
      </c>
      <c r="R375" s="230">
        <f>[2]pdc2018!R375</f>
        <v>131561000</v>
      </c>
      <c r="S375" s="231">
        <f>[2]pdc2018!S375</f>
        <v>132844000</v>
      </c>
      <c r="T375" s="229">
        <f t="shared" si="30"/>
        <v>2578000</v>
      </c>
      <c r="U375" s="232">
        <f t="shared" si="31"/>
        <v>2.0225159847801356E-2</v>
      </c>
      <c r="V375" s="229">
        <f t="shared" si="32"/>
        <v>1518000</v>
      </c>
      <c r="W375" s="232">
        <f t="shared" si="33"/>
        <v>1.1673061987188853E-2</v>
      </c>
      <c r="X375" s="229">
        <f t="shared" si="34"/>
        <v>1283000</v>
      </c>
      <c r="Y375" s="232">
        <f t="shared" si="35"/>
        <v>9.7521301905579925E-3</v>
      </c>
    </row>
    <row r="376" spans="1:25" ht="25.5" customHeight="1">
      <c r="A376" s="262" t="s">
        <v>3367</v>
      </c>
      <c r="B376" s="263" t="s">
        <v>1726</v>
      </c>
      <c r="C376" s="264" t="s">
        <v>2720</v>
      </c>
      <c r="D376" s="264" t="s">
        <v>2612</v>
      </c>
      <c r="E376" s="265" t="s">
        <v>3419</v>
      </c>
      <c r="F376" s="245" t="s">
        <v>3420</v>
      </c>
      <c r="G376" s="259" t="s">
        <v>962</v>
      </c>
      <c r="H376" s="259" t="s">
        <v>3368</v>
      </c>
      <c r="I376" s="260" t="s">
        <v>3421</v>
      </c>
      <c r="J376" s="261" t="s">
        <v>679</v>
      </c>
      <c r="K376" s="364" t="s">
        <v>2409</v>
      </c>
      <c r="L376" s="366" t="s">
        <v>1733</v>
      </c>
      <c r="M376" s="249"/>
      <c r="N376" s="229">
        <f>[2]pdc2018!N376</f>
        <v>19493701.050000001</v>
      </c>
      <c r="O376" s="230">
        <f>[2]pdc2018!O376</f>
        <v>22105400</v>
      </c>
      <c r="P376" s="230">
        <f>[2]pdc2018!P376</f>
        <v>20340000</v>
      </c>
      <c r="Q376" s="230">
        <f>[2]pdc2018!Q376</f>
        <v>28671000</v>
      </c>
      <c r="R376" s="230">
        <f>[2]pdc2018!R376</f>
        <v>29232000</v>
      </c>
      <c r="S376" s="231">
        <f>[2]pdc2018!S376</f>
        <v>29782000</v>
      </c>
      <c r="T376" s="229">
        <f t="shared" si="30"/>
        <v>8331000</v>
      </c>
      <c r="U376" s="232">
        <f t="shared" si="31"/>
        <v>0.40958702064896757</v>
      </c>
      <c r="V376" s="229">
        <f t="shared" si="32"/>
        <v>561000</v>
      </c>
      <c r="W376" s="232">
        <f t="shared" si="33"/>
        <v>1.9566809668305953E-2</v>
      </c>
      <c r="X376" s="229">
        <f t="shared" si="34"/>
        <v>550000</v>
      </c>
      <c r="Y376" s="232">
        <f t="shared" si="35"/>
        <v>1.8814997263273125E-2</v>
      </c>
    </row>
    <row r="377" spans="1:25" ht="36" customHeight="1">
      <c r="A377" s="262" t="s">
        <v>2275</v>
      </c>
      <c r="B377" s="263" t="s">
        <v>1726</v>
      </c>
      <c r="C377" s="264" t="s">
        <v>2720</v>
      </c>
      <c r="D377" s="264" t="s">
        <v>1776</v>
      </c>
      <c r="E377" s="265" t="s">
        <v>3422</v>
      </c>
      <c r="F377" s="245" t="s">
        <v>3423</v>
      </c>
      <c r="G377" s="259" t="s">
        <v>359</v>
      </c>
      <c r="H377" s="259" t="s">
        <v>3366</v>
      </c>
      <c r="I377" s="260" t="s">
        <v>3418</v>
      </c>
      <c r="J377" s="261" t="s">
        <v>679</v>
      </c>
      <c r="K377" s="364" t="s">
        <v>2409</v>
      </c>
      <c r="L377" s="366" t="s">
        <v>1733</v>
      </c>
      <c r="M377" s="249"/>
      <c r="N377" s="229">
        <f>[2]pdc2018!N377</f>
        <v>9144.76</v>
      </c>
      <c r="O377" s="230">
        <f>[2]pdc2018!O377</f>
        <v>0</v>
      </c>
      <c r="P377" s="230">
        <f>[2]pdc2018!P377</f>
        <v>0</v>
      </c>
      <c r="Q377" s="230">
        <f>[2]pdc2018!Q377</f>
        <v>0</v>
      </c>
      <c r="R377" s="230">
        <f>[2]pdc2018!R377</f>
        <v>0</v>
      </c>
      <c r="S377" s="231">
        <f>[2]pdc2018!S377</f>
        <v>0</v>
      </c>
      <c r="T377" s="229">
        <f t="shared" si="30"/>
        <v>0</v>
      </c>
      <c r="U377" s="232" t="str">
        <f t="shared" si="31"/>
        <v/>
      </c>
      <c r="V377" s="229">
        <f t="shared" si="32"/>
        <v>0</v>
      </c>
      <c r="W377" s="232" t="str">
        <f t="shared" si="33"/>
        <v/>
      </c>
      <c r="X377" s="229">
        <f t="shared" si="34"/>
        <v>0</v>
      </c>
      <c r="Y377" s="232" t="str">
        <f t="shared" si="35"/>
        <v/>
      </c>
    </row>
    <row r="378" spans="1:25" ht="36" customHeight="1">
      <c r="A378" s="262" t="s">
        <v>3369</v>
      </c>
      <c r="B378" s="263" t="s">
        <v>1726</v>
      </c>
      <c r="C378" s="264" t="s">
        <v>2720</v>
      </c>
      <c r="D378" s="264" t="s">
        <v>2131</v>
      </c>
      <c r="E378" s="265" t="s">
        <v>3424</v>
      </c>
      <c r="F378" s="245" t="s">
        <v>3425</v>
      </c>
      <c r="G378" s="259" t="s">
        <v>962</v>
      </c>
      <c r="H378" s="259" t="s">
        <v>3368</v>
      </c>
      <c r="I378" s="260" t="s">
        <v>3421</v>
      </c>
      <c r="J378" s="261" t="s">
        <v>679</v>
      </c>
      <c r="K378" s="364" t="s">
        <v>2409</v>
      </c>
      <c r="L378" s="366" t="s">
        <v>1733</v>
      </c>
      <c r="M378" s="249"/>
      <c r="N378" s="229">
        <f>[2]pdc2018!N378</f>
        <v>0</v>
      </c>
      <c r="O378" s="230">
        <f>[2]pdc2018!O378</f>
        <v>0</v>
      </c>
      <c r="P378" s="230">
        <f>[2]pdc2018!P378</f>
        <v>0</v>
      </c>
      <c r="Q378" s="230">
        <f>[2]pdc2018!Q378</f>
        <v>0</v>
      </c>
      <c r="R378" s="230">
        <f>[2]pdc2018!R378</f>
        <v>0</v>
      </c>
      <c r="S378" s="231">
        <f>[2]pdc2018!S378</f>
        <v>0</v>
      </c>
      <c r="T378" s="229">
        <f t="shared" si="30"/>
        <v>0</v>
      </c>
      <c r="U378" s="232" t="str">
        <f t="shared" si="31"/>
        <v/>
      </c>
      <c r="V378" s="229">
        <f t="shared" si="32"/>
        <v>0</v>
      </c>
      <c r="W378" s="232" t="str">
        <f t="shared" si="33"/>
        <v/>
      </c>
      <c r="X378" s="229">
        <f t="shared" si="34"/>
        <v>0</v>
      </c>
      <c r="Y378" s="232" t="str">
        <f t="shared" si="35"/>
        <v/>
      </c>
    </row>
    <row r="379" spans="1:25" ht="28.5" customHeight="1">
      <c r="A379" s="233" t="s">
        <v>2276</v>
      </c>
      <c r="B379" s="234" t="s">
        <v>1726</v>
      </c>
      <c r="C379" s="235" t="s">
        <v>2721</v>
      </c>
      <c r="D379" s="235" t="s">
        <v>2719</v>
      </c>
      <c r="E379" s="236" t="s">
        <v>2278</v>
      </c>
      <c r="F379" s="236" t="s">
        <v>2277</v>
      </c>
      <c r="G379" s="259"/>
      <c r="H379" s="259"/>
      <c r="I379" s="260"/>
      <c r="J379" s="261"/>
      <c r="K379" s="364"/>
      <c r="L379" s="365"/>
      <c r="M379" s="249"/>
      <c r="N379" s="229">
        <f>[2]pdc2018!N379</f>
        <v>0</v>
      </c>
      <c r="O379" s="230">
        <f>[2]pdc2018!O379</f>
        <v>0</v>
      </c>
      <c r="P379" s="230">
        <f>[2]pdc2018!P379</f>
        <v>0</v>
      </c>
      <c r="Q379" s="230">
        <f>[2]pdc2018!Q379</f>
        <v>0</v>
      </c>
      <c r="R379" s="230">
        <f>[2]pdc2018!R379</f>
        <v>0</v>
      </c>
      <c r="S379" s="231">
        <f>[2]pdc2018!S379</f>
        <v>0</v>
      </c>
      <c r="T379" s="229">
        <f t="shared" si="30"/>
        <v>0</v>
      </c>
      <c r="U379" s="232" t="str">
        <f t="shared" si="31"/>
        <v/>
      </c>
      <c r="V379" s="229">
        <f t="shared" si="32"/>
        <v>0</v>
      </c>
      <c r="W379" s="232" t="str">
        <f t="shared" si="33"/>
        <v/>
      </c>
      <c r="X379" s="229">
        <f t="shared" si="34"/>
        <v>0</v>
      </c>
      <c r="Y379" s="232" t="str">
        <f t="shared" si="35"/>
        <v/>
      </c>
    </row>
    <row r="380" spans="1:25" ht="28.5" customHeight="1">
      <c r="A380" s="189" t="s">
        <v>2279</v>
      </c>
      <c r="B380" s="242" t="s">
        <v>1726</v>
      </c>
      <c r="C380" s="243" t="s">
        <v>2721</v>
      </c>
      <c r="D380" s="243" t="s">
        <v>2717</v>
      </c>
      <c r="E380" s="245" t="s">
        <v>3426</v>
      </c>
      <c r="F380" s="245" t="s">
        <v>3427</v>
      </c>
      <c r="G380" s="259" t="s">
        <v>354</v>
      </c>
      <c r="H380" s="259" t="s">
        <v>3358</v>
      </c>
      <c r="I380" s="260" t="s">
        <v>3398</v>
      </c>
      <c r="J380" s="261" t="s">
        <v>624</v>
      </c>
      <c r="K380" s="364" t="s">
        <v>2407</v>
      </c>
      <c r="L380" s="366" t="s">
        <v>1733</v>
      </c>
      <c r="M380" s="249"/>
      <c r="N380" s="229">
        <f>[2]pdc2018!N380</f>
        <v>9119951.5600000005</v>
      </c>
      <c r="O380" s="230">
        <f>[2]pdc2018!O380</f>
        <v>11930000</v>
      </c>
      <c r="P380" s="230">
        <f>[2]pdc2018!P380</f>
        <v>10348000</v>
      </c>
      <c r="Q380" s="230">
        <f>[2]pdc2018!Q380</f>
        <v>10564000</v>
      </c>
      <c r="R380" s="230">
        <f>[2]pdc2018!R380</f>
        <v>10564000</v>
      </c>
      <c r="S380" s="231">
        <f>[2]pdc2018!S380</f>
        <v>10564000</v>
      </c>
      <c r="T380" s="229">
        <f t="shared" si="30"/>
        <v>216000</v>
      </c>
      <c r="U380" s="232">
        <f t="shared" si="31"/>
        <v>2.0873598763045998E-2</v>
      </c>
      <c r="V380" s="229">
        <f t="shared" si="32"/>
        <v>0</v>
      </c>
      <c r="W380" s="232">
        <f t="shared" si="33"/>
        <v>0</v>
      </c>
      <c r="X380" s="229">
        <f t="shared" si="34"/>
        <v>0</v>
      </c>
      <c r="Y380" s="232">
        <f t="shared" si="35"/>
        <v>0</v>
      </c>
    </row>
    <row r="381" spans="1:25" ht="28.5" customHeight="1">
      <c r="A381" s="189" t="s">
        <v>3370</v>
      </c>
      <c r="B381" s="242" t="s">
        <v>1726</v>
      </c>
      <c r="C381" s="243" t="s">
        <v>2721</v>
      </c>
      <c r="D381" s="243" t="s">
        <v>2358</v>
      </c>
      <c r="E381" s="245" t="s">
        <v>3428</v>
      </c>
      <c r="F381" s="245" t="s">
        <v>3429</v>
      </c>
      <c r="G381" s="259" t="s">
        <v>355</v>
      </c>
      <c r="H381" s="259" t="s">
        <v>3360</v>
      </c>
      <c r="I381" s="260" t="s">
        <v>3401</v>
      </c>
      <c r="J381" s="261" t="s">
        <v>624</v>
      </c>
      <c r="K381" s="364" t="s">
        <v>2407</v>
      </c>
      <c r="L381" s="366" t="s">
        <v>1733</v>
      </c>
      <c r="M381" s="249"/>
      <c r="N381" s="229">
        <f>[2]pdc2018!N381</f>
        <v>1043504.27</v>
      </c>
      <c r="O381" s="230">
        <f>[2]pdc2018!O381</f>
        <v>1634000</v>
      </c>
      <c r="P381" s="230">
        <f>[2]pdc2018!P381</f>
        <v>1201000</v>
      </c>
      <c r="Q381" s="230">
        <f>[2]pdc2018!Q381</f>
        <v>1480000</v>
      </c>
      <c r="R381" s="230">
        <f>[2]pdc2018!R381</f>
        <v>1480000</v>
      </c>
      <c r="S381" s="231">
        <f>[2]pdc2018!S381</f>
        <v>1480000</v>
      </c>
      <c r="T381" s="229">
        <f t="shared" si="30"/>
        <v>279000</v>
      </c>
      <c r="U381" s="232">
        <f t="shared" si="31"/>
        <v>0.23230641132389676</v>
      </c>
      <c r="V381" s="229">
        <f t="shared" si="32"/>
        <v>0</v>
      </c>
      <c r="W381" s="232">
        <f t="shared" si="33"/>
        <v>0</v>
      </c>
      <c r="X381" s="229">
        <f t="shared" si="34"/>
        <v>0</v>
      </c>
      <c r="Y381" s="232">
        <f t="shared" si="35"/>
        <v>0</v>
      </c>
    </row>
    <row r="382" spans="1:25" ht="28.5" customHeight="1">
      <c r="A382" s="189" t="s">
        <v>2280</v>
      </c>
      <c r="B382" s="242" t="s">
        <v>1726</v>
      </c>
      <c r="C382" s="243" t="s">
        <v>2721</v>
      </c>
      <c r="D382" s="243" t="s">
        <v>2725</v>
      </c>
      <c r="E382" s="245" t="s">
        <v>3430</v>
      </c>
      <c r="F382" s="245" t="s">
        <v>3431</v>
      </c>
      <c r="G382" s="259" t="s">
        <v>357</v>
      </c>
      <c r="H382" s="259" t="s">
        <v>3362</v>
      </c>
      <c r="I382" s="260" t="s">
        <v>3408</v>
      </c>
      <c r="J382" s="261" t="s">
        <v>647</v>
      </c>
      <c r="K382" s="364" t="s">
        <v>2408</v>
      </c>
      <c r="L382" s="366" t="s">
        <v>1733</v>
      </c>
      <c r="M382" s="249"/>
      <c r="N382" s="229">
        <f>[2]pdc2018!N382</f>
        <v>146041.28</v>
      </c>
      <c r="O382" s="230">
        <f>[2]pdc2018!O382</f>
        <v>243000</v>
      </c>
      <c r="P382" s="230">
        <f>[2]pdc2018!P382</f>
        <v>191000</v>
      </c>
      <c r="Q382" s="230">
        <f>[2]pdc2018!Q382</f>
        <v>191000</v>
      </c>
      <c r="R382" s="230">
        <f>[2]pdc2018!R382</f>
        <v>191000</v>
      </c>
      <c r="S382" s="231">
        <f>[2]pdc2018!S382</f>
        <v>191000</v>
      </c>
      <c r="T382" s="229">
        <f t="shared" si="30"/>
        <v>0</v>
      </c>
      <c r="U382" s="232">
        <f t="shared" si="31"/>
        <v>0</v>
      </c>
      <c r="V382" s="229">
        <f t="shared" si="32"/>
        <v>0</v>
      </c>
      <c r="W382" s="232">
        <f t="shared" si="33"/>
        <v>0</v>
      </c>
      <c r="X382" s="229">
        <f t="shared" si="34"/>
        <v>0</v>
      </c>
      <c r="Y382" s="232">
        <f t="shared" si="35"/>
        <v>0</v>
      </c>
    </row>
    <row r="383" spans="1:25" ht="28.5" customHeight="1">
      <c r="A383" s="189" t="s">
        <v>3200</v>
      </c>
      <c r="B383" s="242" t="s">
        <v>1726</v>
      </c>
      <c r="C383" s="243" t="s">
        <v>2721</v>
      </c>
      <c r="D383" s="243" t="s">
        <v>914</v>
      </c>
      <c r="E383" s="245" t="s">
        <v>3432</v>
      </c>
      <c r="F383" s="245" t="s">
        <v>3433</v>
      </c>
      <c r="G383" s="259" t="s">
        <v>358</v>
      </c>
      <c r="H383" s="259" t="s">
        <v>3364</v>
      </c>
      <c r="I383" s="260" t="s">
        <v>3411</v>
      </c>
      <c r="J383" s="261" t="s">
        <v>647</v>
      </c>
      <c r="K383" s="364" t="s">
        <v>2408</v>
      </c>
      <c r="L383" s="366" t="s">
        <v>1733</v>
      </c>
      <c r="M383" s="249"/>
      <c r="N383" s="229">
        <f>[2]pdc2018!N383</f>
        <v>10216.26</v>
      </c>
      <c r="O383" s="230">
        <f>[2]pdc2018!O383</f>
        <v>32000</v>
      </c>
      <c r="P383" s="230">
        <f>[2]pdc2018!P383</f>
        <v>11000</v>
      </c>
      <c r="Q383" s="230">
        <f>[2]pdc2018!Q383</f>
        <v>13000</v>
      </c>
      <c r="R383" s="230">
        <f>[2]pdc2018!R383</f>
        <v>13000</v>
      </c>
      <c r="S383" s="231">
        <f>[2]pdc2018!S383</f>
        <v>13000</v>
      </c>
      <c r="T383" s="229">
        <f t="shared" si="30"/>
        <v>2000</v>
      </c>
      <c r="U383" s="232">
        <f t="shared" si="31"/>
        <v>0.18181818181818182</v>
      </c>
      <c r="V383" s="229">
        <f t="shared" si="32"/>
        <v>0</v>
      </c>
      <c r="W383" s="232">
        <f t="shared" si="33"/>
        <v>0</v>
      </c>
      <c r="X383" s="229">
        <f t="shared" si="34"/>
        <v>0</v>
      </c>
      <c r="Y383" s="232">
        <f t="shared" si="35"/>
        <v>0</v>
      </c>
    </row>
    <row r="384" spans="1:25" ht="28.5" customHeight="1">
      <c r="A384" s="189" t="s">
        <v>2281</v>
      </c>
      <c r="B384" s="242" t="s">
        <v>1726</v>
      </c>
      <c r="C384" s="243" t="s">
        <v>2721</v>
      </c>
      <c r="D384" s="243" t="s">
        <v>2130</v>
      </c>
      <c r="E384" s="245" t="s">
        <v>3434</v>
      </c>
      <c r="F384" s="245" t="s">
        <v>3435</v>
      </c>
      <c r="G384" s="259" t="s">
        <v>359</v>
      </c>
      <c r="H384" s="259" t="s">
        <v>3366</v>
      </c>
      <c r="I384" s="260" t="s">
        <v>3418</v>
      </c>
      <c r="J384" s="261" t="s">
        <v>679</v>
      </c>
      <c r="K384" s="364" t="s">
        <v>2409</v>
      </c>
      <c r="L384" s="366" t="s">
        <v>1733</v>
      </c>
      <c r="M384" s="249"/>
      <c r="N384" s="229">
        <f>[2]pdc2018!N384</f>
        <v>8450543.8499999996</v>
      </c>
      <c r="O384" s="230">
        <f>[2]pdc2018!O384</f>
        <v>10245000</v>
      </c>
      <c r="P384" s="230">
        <f>[2]pdc2018!P384</f>
        <v>9483000</v>
      </c>
      <c r="Q384" s="230">
        <f>[2]pdc2018!Q384</f>
        <v>9483000</v>
      </c>
      <c r="R384" s="230">
        <f>[2]pdc2018!R384</f>
        <v>9483000</v>
      </c>
      <c r="S384" s="231">
        <f>[2]pdc2018!S384</f>
        <v>9483000</v>
      </c>
      <c r="T384" s="229">
        <f t="shared" si="30"/>
        <v>0</v>
      </c>
      <c r="U384" s="232">
        <f t="shared" si="31"/>
        <v>0</v>
      </c>
      <c r="V384" s="229">
        <f t="shared" si="32"/>
        <v>0</v>
      </c>
      <c r="W384" s="232">
        <f t="shared" si="33"/>
        <v>0</v>
      </c>
      <c r="X384" s="229">
        <f t="shared" si="34"/>
        <v>0</v>
      </c>
      <c r="Y384" s="232">
        <f t="shared" si="35"/>
        <v>0</v>
      </c>
    </row>
    <row r="385" spans="1:25" ht="28.5" customHeight="1">
      <c r="A385" s="189" t="s">
        <v>3201</v>
      </c>
      <c r="B385" s="242" t="s">
        <v>1726</v>
      </c>
      <c r="C385" s="243" t="s">
        <v>2721</v>
      </c>
      <c r="D385" s="243" t="s">
        <v>2359</v>
      </c>
      <c r="E385" s="245" t="s">
        <v>3436</v>
      </c>
      <c r="F385" s="245" t="s">
        <v>3437</v>
      </c>
      <c r="G385" s="259" t="s">
        <v>962</v>
      </c>
      <c r="H385" s="259" t="s">
        <v>3368</v>
      </c>
      <c r="I385" s="260" t="s">
        <v>3421</v>
      </c>
      <c r="J385" s="261" t="s">
        <v>679</v>
      </c>
      <c r="K385" s="364" t="s">
        <v>2409</v>
      </c>
      <c r="L385" s="366" t="s">
        <v>1733</v>
      </c>
      <c r="M385" s="249"/>
      <c r="N385" s="229">
        <f>[2]pdc2018!N385</f>
        <v>2373354.2200000002</v>
      </c>
      <c r="O385" s="230">
        <f>[2]pdc2018!O385</f>
        <v>2300000</v>
      </c>
      <c r="P385" s="230">
        <f>[2]pdc2018!P385</f>
        <v>2685000</v>
      </c>
      <c r="Q385" s="230">
        <f>[2]pdc2018!Q385</f>
        <v>2915000</v>
      </c>
      <c r="R385" s="230">
        <f>[2]pdc2018!R385</f>
        <v>2915000</v>
      </c>
      <c r="S385" s="231">
        <f>[2]pdc2018!S385</f>
        <v>2915000</v>
      </c>
      <c r="T385" s="229">
        <f t="shared" si="30"/>
        <v>230000</v>
      </c>
      <c r="U385" s="232">
        <f t="shared" si="31"/>
        <v>8.5661080074487903E-2</v>
      </c>
      <c r="V385" s="229">
        <f t="shared" si="32"/>
        <v>0</v>
      </c>
      <c r="W385" s="232">
        <f t="shared" si="33"/>
        <v>0</v>
      </c>
      <c r="X385" s="229">
        <f t="shared" si="34"/>
        <v>0</v>
      </c>
      <c r="Y385" s="232">
        <f t="shared" si="35"/>
        <v>0</v>
      </c>
    </row>
    <row r="386" spans="1:25" ht="28.5" customHeight="1">
      <c r="A386" s="233" t="s">
        <v>2282</v>
      </c>
      <c r="B386" s="234" t="s">
        <v>1726</v>
      </c>
      <c r="C386" s="235" t="s">
        <v>2722</v>
      </c>
      <c r="D386" s="235" t="s">
        <v>2719</v>
      </c>
      <c r="E386" s="236" t="s">
        <v>1738</v>
      </c>
      <c r="F386" s="236" t="s">
        <v>1737</v>
      </c>
      <c r="G386" s="259"/>
      <c r="H386" s="259"/>
      <c r="I386" s="260"/>
      <c r="J386" s="261"/>
      <c r="K386" s="364"/>
      <c r="L386" s="365"/>
      <c r="M386" s="249"/>
      <c r="N386" s="229">
        <f>[2]pdc2018!N386</f>
        <v>0</v>
      </c>
      <c r="O386" s="230">
        <f>[2]pdc2018!O386</f>
        <v>0</v>
      </c>
      <c r="P386" s="230">
        <f>[2]pdc2018!P386</f>
        <v>0</v>
      </c>
      <c r="Q386" s="230">
        <f>[2]pdc2018!Q386</f>
        <v>0</v>
      </c>
      <c r="R386" s="230">
        <f>[2]pdc2018!R386</f>
        <v>0</v>
      </c>
      <c r="S386" s="231">
        <f>[2]pdc2018!S386</f>
        <v>0</v>
      </c>
      <c r="T386" s="229">
        <f t="shared" si="30"/>
        <v>0</v>
      </c>
      <c r="U386" s="232" t="str">
        <f t="shared" si="31"/>
        <v/>
      </c>
      <c r="V386" s="229">
        <f t="shared" si="32"/>
        <v>0</v>
      </c>
      <c r="W386" s="232" t="str">
        <f t="shared" si="33"/>
        <v/>
      </c>
      <c r="X386" s="229">
        <f t="shared" si="34"/>
        <v>0</v>
      </c>
      <c r="Y386" s="232" t="str">
        <f t="shared" si="35"/>
        <v/>
      </c>
    </row>
    <row r="387" spans="1:25" ht="38.25" customHeight="1">
      <c r="A387" s="189" t="s">
        <v>1739</v>
      </c>
      <c r="B387" s="242" t="s">
        <v>1726</v>
      </c>
      <c r="C387" s="243" t="s">
        <v>2722</v>
      </c>
      <c r="D387" s="243" t="s">
        <v>2717</v>
      </c>
      <c r="E387" s="245" t="s">
        <v>3438</v>
      </c>
      <c r="F387" s="245" t="s">
        <v>3439</v>
      </c>
      <c r="G387" s="259" t="s">
        <v>354</v>
      </c>
      <c r="H387" s="259" t="s">
        <v>3358</v>
      </c>
      <c r="I387" s="260" t="s">
        <v>3398</v>
      </c>
      <c r="J387" s="261" t="s">
        <v>624</v>
      </c>
      <c r="K387" s="364" t="s">
        <v>2407</v>
      </c>
      <c r="L387" s="366" t="s">
        <v>1733</v>
      </c>
      <c r="M387" s="249"/>
      <c r="N387" s="229">
        <f>[2]pdc2018!N387</f>
        <v>5939265.4500000002</v>
      </c>
      <c r="O387" s="230">
        <f>[2]pdc2018!O387</f>
        <v>10228000</v>
      </c>
      <c r="P387" s="230">
        <f>[2]pdc2018!P387</f>
        <v>10331000</v>
      </c>
      <c r="Q387" s="230">
        <f>[2]pdc2018!Q387</f>
        <v>10343000</v>
      </c>
      <c r="R387" s="230">
        <f>[2]pdc2018!R387</f>
        <v>10343000</v>
      </c>
      <c r="S387" s="231">
        <f>[2]pdc2018!S387</f>
        <v>10343000</v>
      </c>
      <c r="T387" s="229">
        <f t="shared" si="30"/>
        <v>12000</v>
      </c>
      <c r="U387" s="232">
        <f t="shared" si="31"/>
        <v>1.1615526086535669E-3</v>
      </c>
      <c r="V387" s="229">
        <f t="shared" si="32"/>
        <v>0</v>
      </c>
      <c r="W387" s="232">
        <f t="shared" si="33"/>
        <v>0</v>
      </c>
      <c r="X387" s="229">
        <f t="shared" si="34"/>
        <v>0</v>
      </c>
      <c r="Y387" s="232">
        <f t="shared" si="35"/>
        <v>0</v>
      </c>
    </row>
    <row r="388" spans="1:25" ht="38.25" customHeight="1">
      <c r="A388" s="189" t="s">
        <v>3202</v>
      </c>
      <c r="B388" s="242" t="s">
        <v>1726</v>
      </c>
      <c r="C388" s="243" t="s">
        <v>2722</v>
      </c>
      <c r="D388" s="243" t="s">
        <v>2358</v>
      </c>
      <c r="E388" s="245" t="s">
        <v>3440</v>
      </c>
      <c r="F388" s="245" t="s">
        <v>3441</v>
      </c>
      <c r="G388" s="259" t="s">
        <v>355</v>
      </c>
      <c r="H388" s="259" t="s">
        <v>3360</v>
      </c>
      <c r="I388" s="260" t="s">
        <v>3401</v>
      </c>
      <c r="J388" s="261" t="s">
        <v>624</v>
      </c>
      <c r="K388" s="364" t="s">
        <v>2407</v>
      </c>
      <c r="L388" s="366" t="s">
        <v>1733</v>
      </c>
      <c r="M388" s="249"/>
      <c r="N388" s="229">
        <f>[2]pdc2018!N388</f>
        <v>457778.21</v>
      </c>
      <c r="O388" s="230">
        <f>[2]pdc2018!O388</f>
        <v>799000</v>
      </c>
      <c r="P388" s="230">
        <f>[2]pdc2018!P388</f>
        <v>978000</v>
      </c>
      <c r="Q388" s="230">
        <f>[2]pdc2018!Q388</f>
        <v>1097000</v>
      </c>
      <c r="R388" s="230">
        <f>[2]pdc2018!R388</f>
        <v>1097000</v>
      </c>
      <c r="S388" s="231">
        <f>[2]pdc2018!S388</f>
        <v>1097000</v>
      </c>
      <c r="T388" s="229">
        <f t="shared" si="30"/>
        <v>119000</v>
      </c>
      <c r="U388" s="232">
        <f t="shared" si="31"/>
        <v>0.12167689161554192</v>
      </c>
      <c r="V388" s="229">
        <f t="shared" si="32"/>
        <v>0</v>
      </c>
      <c r="W388" s="232">
        <f t="shared" si="33"/>
        <v>0</v>
      </c>
      <c r="X388" s="229">
        <f t="shared" si="34"/>
        <v>0</v>
      </c>
      <c r="Y388" s="232">
        <f t="shared" si="35"/>
        <v>0</v>
      </c>
    </row>
    <row r="389" spans="1:25" ht="38.25" customHeight="1">
      <c r="A389" s="189" t="s">
        <v>1740</v>
      </c>
      <c r="B389" s="242" t="s">
        <v>1726</v>
      </c>
      <c r="C389" s="243" t="s">
        <v>2722</v>
      </c>
      <c r="D389" s="243" t="s">
        <v>2725</v>
      </c>
      <c r="E389" s="245" t="s">
        <v>3442</v>
      </c>
      <c r="F389" s="245" t="s">
        <v>3443</v>
      </c>
      <c r="G389" s="259" t="s">
        <v>357</v>
      </c>
      <c r="H389" s="259" t="s">
        <v>3362</v>
      </c>
      <c r="I389" s="260" t="s">
        <v>3408</v>
      </c>
      <c r="J389" s="261" t="s">
        <v>647</v>
      </c>
      <c r="K389" s="364" t="s">
        <v>2408</v>
      </c>
      <c r="L389" s="366" t="s">
        <v>1733</v>
      </c>
      <c r="M389" s="249"/>
      <c r="N389" s="229">
        <f>[2]pdc2018!N389</f>
        <v>1050153.18</v>
      </c>
      <c r="O389" s="230">
        <f>[2]pdc2018!O389</f>
        <v>1705000</v>
      </c>
      <c r="P389" s="230">
        <f>[2]pdc2018!P389</f>
        <v>1862000</v>
      </c>
      <c r="Q389" s="230">
        <f>[2]pdc2018!Q389</f>
        <v>1862000</v>
      </c>
      <c r="R389" s="230">
        <f>[2]pdc2018!R389</f>
        <v>1862000</v>
      </c>
      <c r="S389" s="231">
        <f>[2]pdc2018!S389</f>
        <v>1862000</v>
      </c>
      <c r="T389" s="229">
        <f t="shared" si="30"/>
        <v>0</v>
      </c>
      <c r="U389" s="232">
        <f t="shared" si="31"/>
        <v>0</v>
      </c>
      <c r="V389" s="229">
        <f t="shared" si="32"/>
        <v>0</v>
      </c>
      <c r="W389" s="232">
        <f t="shared" si="33"/>
        <v>0</v>
      </c>
      <c r="X389" s="229">
        <f t="shared" si="34"/>
        <v>0</v>
      </c>
      <c r="Y389" s="232">
        <f t="shared" si="35"/>
        <v>0</v>
      </c>
    </row>
    <row r="390" spans="1:25" ht="38.25" customHeight="1">
      <c r="A390" s="189" t="s">
        <v>3203</v>
      </c>
      <c r="B390" s="242" t="s">
        <v>1726</v>
      </c>
      <c r="C390" s="243" t="s">
        <v>2722</v>
      </c>
      <c r="D390" s="243" t="s">
        <v>914</v>
      </c>
      <c r="E390" s="245" t="s">
        <v>3444</v>
      </c>
      <c r="F390" s="245" t="s">
        <v>3445</v>
      </c>
      <c r="G390" s="259" t="s">
        <v>358</v>
      </c>
      <c r="H390" s="259" t="s">
        <v>3364</v>
      </c>
      <c r="I390" s="260" t="s">
        <v>3411</v>
      </c>
      <c r="J390" s="261" t="s">
        <v>647</v>
      </c>
      <c r="K390" s="364" t="s">
        <v>2408</v>
      </c>
      <c r="L390" s="366" t="s">
        <v>1733</v>
      </c>
      <c r="M390" s="249"/>
      <c r="N390" s="229">
        <f>[2]pdc2018!N390</f>
        <v>111984.22</v>
      </c>
      <c r="O390" s="230">
        <f>[2]pdc2018!O390</f>
        <v>120000</v>
      </c>
      <c r="P390" s="230">
        <f>[2]pdc2018!P390</f>
        <v>190000</v>
      </c>
      <c r="Q390" s="230">
        <f>[2]pdc2018!Q390</f>
        <v>199000</v>
      </c>
      <c r="R390" s="230">
        <f>[2]pdc2018!R390</f>
        <v>199000</v>
      </c>
      <c r="S390" s="231">
        <f>[2]pdc2018!S390</f>
        <v>199000</v>
      </c>
      <c r="T390" s="229">
        <f t="shared" si="30"/>
        <v>9000</v>
      </c>
      <c r="U390" s="232">
        <f t="shared" si="31"/>
        <v>4.736842105263158E-2</v>
      </c>
      <c r="V390" s="229">
        <f t="shared" si="32"/>
        <v>0</v>
      </c>
      <c r="W390" s="232">
        <f t="shared" si="33"/>
        <v>0</v>
      </c>
      <c r="X390" s="229">
        <f t="shared" si="34"/>
        <v>0</v>
      </c>
      <c r="Y390" s="232">
        <f t="shared" si="35"/>
        <v>0</v>
      </c>
    </row>
    <row r="391" spans="1:25" ht="38.25" customHeight="1">
      <c r="A391" s="189" t="s">
        <v>1741</v>
      </c>
      <c r="B391" s="242" t="s">
        <v>1726</v>
      </c>
      <c r="C391" s="243" t="s">
        <v>2722</v>
      </c>
      <c r="D391" s="243" t="s">
        <v>2130</v>
      </c>
      <c r="E391" s="245" t="s">
        <v>3446</v>
      </c>
      <c r="F391" s="245" t="s">
        <v>3447</v>
      </c>
      <c r="G391" s="259" t="s">
        <v>359</v>
      </c>
      <c r="H391" s="259" t="s">
        <v>3366</v>
      </c>
      <c r="I391" s="260" t="s">
        <v>3418</v>
      </c>
      <c r="J391" s="261" t="s">
        <v>679</v>
      </c>
      <c r="K391" s="364" t="s">
        <v>2409</v>
      </c>
      <c r="L391" s="366" t="s">
        <v>1733</v>
      </c>
      <c r="M391" s="249"/>
      <c r="N391" s="229">
        <f>[2]pdc2018!N391</f>
        <v>7107030.3200000003</v>
      </c>
      <c r="O391" s="230">
        <f>[2]pdc2018!O391</f>
        <v>11446000</v>
      </c>
      <c r="P391" s="230">
        <f>[2]pdc2018!P391</f>
        <v>10733000</v>
      </c>
      <c r="Q391" s="230">
        <f>[2]pdc2018!Q391</f>
        <v>10733000</v>
      </c>
      <c r="R391" s="230">
        <f>[2]pdc2018!R391</f>
        <v>10733000</v>
      </c>
      <c r="S391" s="231">
        <f>[2]pdc2018!S391</f>
        <v>10733000</v>
      </c>
      <c r="T391" s="229">
        <f t="shared" si="30"/>
        <v>0</v>
      </c>
      <c r="U391" s="232">
        <f t="shared" si="31"/>
        <v>0</v>
      </c>
      <c r="V391" s="229">
        <f t="shared" si="32"/>
        <v>0</v>
      </c>
      <c r="W391" s="232">
        <f t="shared" si="33"/>
        <v>0</v>
      </c>
      <c r="X391" s="229">
        <f t="shared" si="34"/>
        <v>0</v>
      </c>
      <c r="Y391" s="232">
        <f t="shared" si="35"/>
        <v>0</v>
      </c>
    </row>
    <row r="392" spans="1:25" ht="38.25" customHeight="1">
      <c r="A392" s="189" t="s">
        <v>3204</v>
      </c>
      <c r="B392" s="242" t="s">
        <v>1726</v>
      </c>
      <c r="C392" s="243" t="s">
        <v>2722</v>
      </c>
      <c r="D392" s="243" t="s">
        <v>2359</v>
      </c>
      <c r="E392" s="245" t="s">
        <v>3448</v>
      </c>
      <c r="F392" s="245" t="s">
        <v>3449</v>
      </c>
      <c r="G392" s="259" t="s">
        <v>962</v>
      </c>
      <c r="H392" s="259" t="s">
        <v>3368</v>
      </c>
      <c r="I392" s="260" t="s">
        <v>3421</v>
      </c>
      <c r="J392" s="261" t="s">
        <v>679</v>
      </c>
      <c r="K392" s="364" t="s">
        <v>2409</v>
      </c>
      <c r="L392" s="366" t="s">
        <v>1733</v>
      </c>
      <c r="M392" s="249"/>
      <c r="N392" s="229">
        <f>[2]pdc2018!N392</f>
        <v>1766944.32</v>
      </c>
      <c r="O392" s="230">
        <f>[2]pdc2018!O392</f>
        <v>1851000</v>
      </c>
      <c r="P392" s="230">
        <f>[2]pdc2018!P392</f>
        <v>2254000</v>
      </c>
      <c r="Q392" s="230">
        <f>[2]pdc2018!Q392</f>
        <v>2374000</v>
      </c>
      <c r="R392" s="230">
        <f>[2]pdc2018!R392</f>
        <v>2374000</v>
      </c>
      <c r="S392" s="231">
        <f>[2]pdc2018!S392</f>
        <v>2374000</v>
      </c>
      <c r="T392" s="229">
        <f t="shared" si="30"/>
        <v>120000</v>
      </c>
      <c r="U392" s="232">
        <f t="shared" si="31"/>
        <v>5.3238686779059449E-2</v>
      </c>
      <c r="V392" s="229">
        <f t="shared" si="32"/>
        <v>0</v>
      </c>
      <c r="W392" s="232">
        <f t="shared" si="33"/>
        <v>0</v>
      </c>
      <c r="X392" s="229">
        <f t="shared" si="34"/>
        <v>0</v>
      </c>
      <c r="Y392" s="232">
        <f t="shared" si="35"/>
        <v>0</v>
      </c>
    </row>
    <row r="393" spans="1:25" ht="38.25" customHeight="1">
      <c r="A393" s="233" t="s">
        <v>1742</v>
      </c>
      <c r="B393" s="234" t="s">
        <v>1726</v>
      </c>
      <c r="C393" s="235" t="s">
        <v>2726</v>
      </c>
      <c r="D393" s="235" t="s">
        <v>2719</v>
      </c>
      <c r="E393" s="236" t="s">
        <v>1744</v>
      </c>
      <c r="F393" s="236" t="s">
        <v>1743</v>
      </c>
      <c r="G393" s="259"/>
      <c r="H393" s="259"/>
      <c r="I393" s="260"/>
      <c r="J393" s="261"/>
      <c r="K393" s="364"/>
      <c r="L393" s="365"/>
      <c r="M393" s="249"/>
      <c r="N393" s="229">
        <f>[2]pdc2018!N393</f>
        <v>0</v>
      </c>
      <c r="O393" s="230">
        <f>[2]pdc2018!O393</f>
        <v>0</v>
      </c>
      <c r="P393" s="230">
        <f>[2]pdc2018!P393</f>
        <v>0</v>
      </c>
      <c r="Q393" s="230">
        <f>[2]pdc2018!Q393</f>
        <v>0</v>
      </c>
      <c r="R393" s="230">
        <f>[2]pdc2018!R393</f>
        <v>0</v>
      </c>
      <c r="S393" s="231">
        <f>[2]pdc2018!S393</f>
        <v>0</v>
      </c>
      <c r="T393" s="229">
        <f t="shared" ref="T393:T456" si="36">IF(P393="","",Q393-P393)</f>
        <v>0</v>
      </c>
      <c r="U393" s="232" t="str">
        <f t="shared" ref="U393:U456" si="37">IF(P393=0,"",T393/P393)</f>
        <v/>
      </c>
      <c r="V393" s="229">
        <f t="shared" ref="V393:V456" si="38">IF(Q393="","",R393-Q393)</f>
        <v>0</v>
      </c>
      <c r="W393" s="232" t="str">
        <f t="shared" ref="W393:W456" si="39">IF(Q393=0,"",V393/Q393)</f>
        <v/>
      </c>
      <c r="X393" s="229">
        <f t="shared" ref="X393:X456" si="40">IF(R393="","",S393-R393)</f>
        <v>0</v>
      </c>
      <c r="Y393" s="232" t="str">
        <f t="shared" ref="Y393:Y456" si="41">IF(R393=0,"",X393/R393)</f>
        <v/>
      </c>
    </row>
    <row r="394" spans="1:25" ht="38.25" customHeight="1">
      <c r="A394" s="189" t="s">
        <v>1745</v>
      </c>
      <c r="B394" s="242" t="s">
        <v>1726</v>
      </c>
      <c r="C394" s="243" t="s">
        <v>2726</v>
      </c>
      <c r="D394" s="243" t="s">
        <v>2717</v>
      </c>
      <c r="E394" s="245" t="s">
        <v>3450</v>
      </c>
      <c r="F394" s="245" t="s">
        <v>3451</v>
      </c>
      <c r="G394" s="259" t="s">
        <v>354</v>
      </c>
      <c r="H394" s="259" t="s">
        <v>3358</v>
      </c>
      <c r="I394" s="260" t="s">
        <v>3398</v>
      </c>
      <c r="J394" s="261" t="s">
        <v>624</v>
      </c>
      <c r="K394" s="364" t="s">
        <v>2407</v>
      </c>
      <c r="L394" s="366" t="s">
        <v>1733</v>
      </c>
      <c r="M394" s="249"/>
      <c r="N394" s="229">
        <f>[2]pdc2018!N394</f>
        <v>62265.35</v>
      </c>
      <c r="O394" s="230">
        <f>[2]pdc2018!O394</f>
        <v>213000</v>
      </c>
      <c r="P394" s="230">
        <f>[2]pdc2018!P394</f>
        <v>179000</v>
      </c>
      <c r="Q394" s="230">
        <f>[2]pdc2018!Q394</f>
        <v>179000</v>
      </c>
      <c r="R394" s="230">
        <f>[2]pdc2018!R394</f>
        <v>179000</v>
      </c>
      <c r="S394" s="231">
        <f>[2]pdc2018!S394</f>
        <v>179000</v>
      </c>
      <c r="T394" s="229">
        <f t="shared" si="36"/>
        <v>0</v>
      </c>
      <c r="U394" s="232">
        <f t="shared" si="37"/>
        <v>0</v>
      </c>
      <c r="V394" s="229">
        <f t="shared" si="38"/>
        <v>0</v>
      </c>
      <c r="W394" s="232">
        <f t="shared" si="39"/>
        <v>0</v>
      </c>
      <c r="X394" s="229">
        <f t="shared" si="40"/>
        <v>0</v>
      </c>
      <c r="Y394" s="232">
        <f t="shared" si="41"/>
        <v>0</v>
      </c>
    </row>
    <row r="395" spans="1:25" ht="38.25" customHeight="1">
      <c r="A395" s="189" t="s">
        <v>3205</v>
      </c>
      <c r="B395" s="242" t="s">
        <v>1726</v>
      </c>
      <c r="C395" s="243" t="s">
        <v>2726</v>
      </c>
      <c r="D395" s="243" t="s">
        <v>2358</v>
      </c>
      <c r="E395" s="245" t="s">
        <v>3452</v>
      </c>
      <c r="F395" s="245" t="s">
        <v>3453</v>
      </c>
      <c r="G395" s="259" t="s">
        <v>355</v>
      </c>
      <c r="H395" s="259" t="s">
        <v>3360</v>
      </c>
      <c r="I395" s="260" t="s">
        <v>3401</v>
      </c>
      <c r="J395" s="261" t="s">
        <v>624</v>
      </c>
      <c r="K395" s="364" t="s">
        <v>2407</v>
      </c>
      <c r="L395" s="366" t="s">
        <v>1733</v>
      </c>
      <c r="M395" s="249"/>
      <c r="N395" s="229">
        <f>[2]pdc2018!N395</f>
        <v>0</v>
      </c>
      <c r="O395" s="230">
        <f>[2]pdc2018!O395</f>
        <v>0</v>
      </c>
      <c r="P395" s="230">
        <f>[2]pdc2018!P395</f>
        <v>0</v>
      </c>
      <c r="Q395" s="230">
        <f>[2]pdc2018!Q395</f>
        <v>0</v>
      </c>
      <c r="R395" s="230">
        <f>[2]pdc2018!R395</f>
        <v>0</v>
      </c>
      <c r="S395" s="231">
        <f>[2]pdc2018!S395</f>
        <v>0</v>
      </c>
      <c r="T395" s="229">
        <f t="shared" si="36"/>
        <v>0</v>
      </c>
      <c r="U395" s="232" t="str">
        <f t="shared" si="37"/>
        <v/>
      </c>
      <c r="V395" s="229">
        <f t="shared" si="38"/>
        <v>0</v>
      </c>
      <c r="W395" s="232" t="str">
        <f t="shared" si="39"/>
        <v/>
      </c>
      <c r="X395" s="229">
        <f t="shared" si="40"/>
        <v>0</v>
      </c>
      <c r="Y395" s="232" t="str">
        <f t="shared" si="41"/>
        <v/>
      </c>
    </row>
    <row r="396" spans="1:25" ht="38.25" customHeight="1">
      <c r="A396" s="189" t="s">
        <v>1746</v>
      </c>
      <c r="B396" s="242" t="s">
        <v>1726</v>
      </c>
      <c r="C396" s="243" t="s">
        <v>2726</v>
      </c>
      <c r="D396" s="243" t="s">
        <v>2725</v>
      </c>
      <c r="E396" s="245" t="s">
        <v>3454</v>
      </c>
      <c r="F396" s="245" t="s">
        <v>3455</v>
      </c>
      <c r="G396" s="259" t="s">
        <v>357</v>
      </c>
      <c r="H396" s="259" t="s">
        <v>3362</v>
      </c>
      <c r="I396" s="260" t="s">
        <v>3408</v>
      </c>
      <c r="J396" s="261" t="s">
        <v>647</v>
      </c>
      <c r="K396" s="364" t="s">
        <v>2408</v>
      </c>
      <c r="L396" s="366" t="s">
        <v>1733</v>
      </c>
      <c r="M396" s="249"/>
      <c r="N396" s="229">
        <f>[2]pdc2018!N396</f>
        <v>3163.37</v>
      </c>
      <c r="O396" s="230">
        <f>[2]pdc2018!O396</f>
        <v>20000</v>
      </c>
      <c r="P396" s="230">
        <f>[2]pdc2018!P396</f>
        <v>22000</v>
      </c>
      <c r="Q396" s="230">
        <f>[2]pdc2018!Q396</f>
        <v>22000</v>
      </c>
      <c r="R396" s="230">
        <f>[2]pdc2018!R396</f>
        <v>22000</v>
      </c>
      <c r="S396" s="231">
        <f>[2]pdc2018!S396</f>
        <v>22000</v>
      </c>
      <c r="T396" s="229">
        <f t="shared" si="36"/>
        <v>0</v>
      </c>
      <c r="U396" s="232">
        <f t="shared" si="37"/>
        <v>0</v>
      </c>
      <c r="V396" s="229">
        <f t="shared" si="38"/>
        <v>0</v>
      </c>
      <c r="W396" s="232">
        <f t="shared" si="39"/>
        <v>0</v>
      </c>
      <c r="X396" s="229">
        <f t="shared" si="40"/>
        <v>0</v>
      </c>
      <c r="Y396" s="232">
        <f t="shared" si="41"/>
        <v>0</v>
      </c>
    </row>
    <row r="397" spans="1:25" ht="38.25" customHeight="1">
      <c r="A397" s="189" t="s">
        <v>3206</v>
      </c>
      <c r="B397" s="242" t="s">
        <v>1726</v>
      </c>
      <c r="C397" s="243" t="s">
        <v>2726</v>
      </c>
      <c r="D397" s="243" t="s">
        <v>914</v>
      </c>
      <c r="E397" s="245" t="s">
        <v>3456</v>
      </c>
      <c r="F397" s="245" t="s">
        <v>3457</v>
      </c>
      <c r="G397" s="259" t="s">
        <v>358</v>
      </c>
      <c r="H397" s="259" t="s">
        <v>3364</v>
      </c>
      <c r="I397" s="260" t="s">
        <v>3411</v>
      </c>
      <c r="J397" s="261" t="s">
        <v>647</v>
      </c>
      <c r="K397" s="364" t="s">
        <v>2408</v>
      </c>
      <c r="L397" s="366" t="s">
        <v>1733</v>
      </c>
      <c r="M397" s="249"/>
      <c r="N397" s="229">
        <f>[2]pdc2018!N397</f>
        <v>0</v>
      </c>
      <c r="O397" s="230">
        <f>[2]pdc2018!O397</f>
        <v>0</v>
      </c>
      <c r="P397" s="230">
        <f>[2]pdc2018!P397</f>
        <v>0</v>
      </c>
      <c r="Q397" s="230">
        <f>[2]pdc2018!Q397</f>
        <v>0</v>
      </c>
      <c r="R397" s="230">
        <f>[2]pdc2018!R397</f>
        <v>0</v>
      </c>
      <c r="S397" s="231">
        <f>[2]pdc2018!S397</f>
        <v>0</v>
      </c>
      <c r="T397" s="229">
        <f t="shared" si="36"/>
        <v>0</v>
      </c>
      <c r="U397" s="232" t="str">
        <f t="shared" si="37"/>
        <v/>
      </c>
      <c r="V397" s="229">
        <f t="shared" si="38"/>
        <v>0</v>
      </c>
      <c r="W397" s="232" t="str">
        <f t="shared" si="39"/>
        <v/>
      </c>
      <c r="X397" s="229">
        <f t="shared" si="40"/>
        <v>0</v>
      </c>
      <c r="Y397" s="232" t="str">
        <f t="shared" si="41"/>
        <v/>
      </c>
    </row>
    <row r="398" spans="1:25" ht="28.5" customHeight="1">
      <c r="A398" s="255" t="s">
        <v>1747</v>
      </c>
      <c r="B398" s="256" t="s">
        <v>1726</v>
      </c>
      <c r="C398" s="257" t="s">
        <v>2128</v>
      </c>
      <c r="D398" s="257" t="s">
        <v>2719</v>
      </c>
      <c r="E398" s="258" t="s">
        <v>1037</v>
      </c>
      <c r="F398" s="236" t="s">
        <v>1036</v>
      </c>
      <c r="G398" s="259"/>
      <c r="H398" s="259"/>
      <c r="I398" s="260"/>
      <c r="J398" s="261"/>
      <c r="K398" s="364"/>
      <c r="L398" s="365"/>
      <c r="M398" s="249"/>
      <c r="N398" s="229">
        <f>[2]pdc2018!N398</f>
        <v>0</v>
      </c>
      <c r="O398" s="230">
        <f>[2]pdc2018!O398</f>
        <v>0</v>
      </c>
      <c r="P398" s="230">
        <f>[2]pdc2018!P398</f>
        <v>0</v>
      </c>
      <c r="Q398" s="230">
        <f>[2]pdc2018!Q398</f>
        <v>0</v>
      </c>
      <c r="R398" s="230">
        <f>[2]pdc2018!R398</f>
        <v>0</v>
      </c>
      <c r="S398" s="231">
        <f>[2]pdc2018!S398</f>
        <v>0</v>
      </c>
      <c r="T398" s="229">
        <f t="shared" si="36"/>
        <v>0</v>
      </c>
      <c r="U398" s="232" t="str">
        <f t="shared" si="37"/>
        <v/>
      </c>
      <c r="V398" s="229">
        <f t="shared" si="38"/>
        <v>0</v>
      </c>
      <c r="W398" s="232" t="str">
        <f t="shared" si="39"/>
        <v/>
      </c>
      <c r="X398" s="229">
        <f t="shared" si="40"/>
        <v>0</v>
      </c>
      <c r="Y398" s="232" t="str">
        <f t="shared" si="41"/>
        <v/>
      </c>
    </row>
    <row r="399" spans="1:25" ht="28.5" customHeight="1">
      <c r="A399" s="189" t="s">
        <v>1038</v>
      </c>
      <c r="B399" s="242" t="s">
        <v>1726</v>
      </c>
      <c r="C399" s="243" t="s">
        <v>2128</v>
      </c>
      <c r="D399" s="243" t="s">
        <v>2717</v>
      </c>
      <c r="E399" s="245" t="s">
        <v>3458</v>
      </c>
      <c r="F399" s="245" t="s">
        <v>3459</v>
      </c>
      <c r="G399" s="259" t="s">
        <v>354</v>
      </c>
      <c r="H399" s="259" t="s">
        <v>3358</v>
      </c>
      <c r="I399" s="260" t="s">
        <v>3398</v>
      </c>
      <c r="J399" s="261" t="s">
        <v>624</v>
      </c>
      <c r="K399" s="364" t="s">
        <v>2407</v>
      </c>
      <c r="L399" s="366" t="s">
        <v>1733</v>
      </c>
      <c r="M399" s="249"/>
      <c r="N399" s="229">
        <f>[2]pdc2018!N399</f>
        <v>32354696.43</v>
      </c>
      <c r="O399" s="230">
        <f>[2]pdc2018!O399</f>
        <v>36630600</v>
      </c>
      <c r="P399" s="230">
        <f>[2]pdc2018!P399</f>
        <v>37500000</v>
      </c>
      <c r="Q399" s="230">
        <f>[2]pdc2018!Q399</f>
        <v>38579195</v>
      </c>
      <c r="R399" s="230">
        <f>[2]pdc2018!R399</f>
        <v>38744000</v>
      </c>
      <c r="S399" s="231">
        <f>[2]pdc2018!S399</f>
        <v>38777681</v>
      </c>
      <c r="T399" s="229">
        <f t="shared" si="36"/>
        <v>1079195</v>
      </c>
      <c r="U399" s="232">
        <f t="shared" si="37"/>
        <v>2.8778533333333332E-2</v>
      </c>
      <c r="V399" s="229">
        <f t="shared" si="38"/>
        <v>164805</v>
      </c>
      <c r="W399" s="232">
        <f t="shared" si="39"/>
        <v>4.2718620748825892E-3</v>
      </c>
      <c r="X399" s="229">
        <f t="shared" si="40"/>
        <v>33681</v>
      </c>
      <c r="Y399" s="232">
        <f t="shared" si="41"/>
        <v>8.693217014247367E-4</v>
      </c>
    </row>
    <row r="400" spans="1:25" ht="28.5" customHeight="1">
      <c r="A400" s="189" t="s">
        <v>3207</v>
      </c>
      <c r="B400" s="242" t="s">
        <v>1726</v>
      </c>
      <c r="C400" s="243" t="s">
        <v>2128</v>
      </c>
      <c r="D400" s="243" t="s">
        <v>2358</v>
      </c>
      <c r="E400" s="245" t="s">
        <v>3460</v>
      </c>
      <c r="F400" s="245" t="s">
        <v>3461</v>
      </c>
      <c r="G400" s="259" t="s">
        <v>355</v>
      </c>
      <c r="H400" s="259" t="s">
        <v>3360</v>
      </c>
      <c r="I400" s="260" t="s">
        <v>3401</v>
      </c>
      <c r="J400" s="261" t="s">
        <v>624</v>
      </c>
      <c r="K400" s="364" t="s">
        <v>2407</v>
      </c>
      <c r="L400" s="366" t="s">
        <v>1733</v>
      </c>
      <c r="M400" s="249"/>
      <c r="N400" s="229">
        <f>[2]pdc2018!N400</f>
        <v>2529963.9</v>
      </c>
      <c r="O400" s="230">
        <f>[2]pdc2018!O400</f>
        <v>3778500</v>
      </c>
      <c r="P400" s="230">
        <f>[2]pdc2018!P400</f>
        <v>3430000</v>
      </c>
      <c r="Q400" s="230">
        <f>[2]pdc2018!Q400</f>
        <v>4523000</v>
      </c>
      <c r="R400" s="230">
        <f>[2]pdc2018!R400</f>
        <v>4640000</v>
      </c>
      <c r="S400" s="231">
        <f>[2]pdc2018!S400</f>
        <v>4740600</v>
      </c>
      <c r="T400" s="229">
        <f t="shared" si="36"/>
        <v>1093000</v>
      </c>
      <c r="U400" s="232">
        <f t="shared" si="37"/>
        <v>0.31865889212827986</v>
      </c>
      <c r="V400" s="229">
        <f t="shared" si="38"/>
        <v>117000</v>
      </c>
      <c r="W400" s="232">
        <f t="shared" si="39"/>
        <v>2.5867786867123592E-2</v>
      </c>
      <c r="X400" s="229">
        <f t="shared" si="40"/>
        <v>100600</v>
      </c>
      <c r="Y400" s="232">
        <f t="shared" si="41"/>
        <v>2.168103448275862E-2</v>
      </c>
    </row>
    <row r="401" spans="1:25" ht="28.5" customHeight="1">
      <c r="A401" s="189" t="s">
        <v>1039</v>
      </c>
      <c r="B401" s="242" t="s">
        <v>1726</v>
      </c>
      <c r="C401" s="243" t="s">
        <v>2128</v>
      </c>
      <c r="D401" s="243" t="s">
        <v>2725</v>
      </c>
      <c r="E401" s="245" t="s">
        <v>3462</v>
      </c>
      <c r="F401" s="245" t="s">
        <v>3463</v>
      </c>
      <c r="G401" s="259" t="s">
        <v>357</v>
      </c>
      <c r="H401" s="259" t="s">
        <v>3362</v>
      </c>
      <c r="I401" s="260" t="s">
        <v>3408</v>
      </c>
      <c r="J401" s="261" t="s">
        <v>647</v>
      </c>
      <c r="K401" s="364" t="s">
        <v>2408</v>
      </c>
      <c r="L401" s="366" t="s">
        <v>1733</v>
      </c>
      <c r="M401" s="249"/>
      <c r="N401" s="229">
        <f>[2]pdc2018!N401</f>
        <v>5168249.26</v>
      </c>
      <c r="O401" s="230">
        <f>[2]pdc2018!O401</f>
        <v>5597300</v>
      </c>
      <c r="P401" s="230">
        <f>[2]pdc2018!P401</f>
        <v>5809000</v>
      </c>
      <c r="Q401" s="230">
        <f>[2]pdc2018!Q401</f>
        <v>5913000</v>
      </c>
      <c r="R401" s="230">
        <f>[2]pdc2018!R401</f>
        <v>5932000</v>
      </c>
      <c r="S401" s="231">
        <f>[2]pdc2018!S401</f>
        <v>5957000</v>
      </c>
      <c r="T401" s="229">
        <f t="shared" si="36"/>
        <v>104000</v>
      </c>
      <c r="U401" s="232">
        <f t="shared" si="37"/>
        <v>1.7903253572043382E-2</v>
      </c>
      <c r="V401" s="229">
        <f t="shared" si="38"/>
        <v>19000</v>
      </c>
      <c r="W401" s="232">
        <f t="shared" si="39"/>
        <v>3.2132589210214779E-3</v>
      </c>
      <c r="X401" s="229">
        <f t="shared" si="40"/>
        <v>25000</v>
      </c>
      <c r="Y401" s="232">
        <f t="shared" si="41"/>
        <v>4.2144302090357383E-3</v>
      </c>
    </row>
    <row r="402" spans="1:25" ht="28.5" customHeight="1">
      <c r="A402" s="189" t="s">
        <v>3208</v>
      </c>
      <c r="B402" s="242" t="s">
        <v>1726</v>
      </c>
      <c r="C402" s="243" t="s">
        <v>2128</v>
      </c>
      <c r="D402" s="243" t="s">
        <v>914</v>
      </c>
      <c r="E402" s="245" t="s">
        <v>3464</v>
      </c>
      <c r="F402" s="245" t="s">
        <v>3465</v>
      </c>
      <c r="G402" s="259" t="s">
        <v>358</v>
      </c>
      <c r="H402" s="259" t="s">
        <v>3364</v>
      </c>
      <c r="I402" s="260" t="s">
        <v>3411</v>
      </c>
      <c r="J402" s="261" t="s">
        <v>647</v>
      </c>
      <c r="K402" s="364" t="s">
        <v>2408</v>
      </c>
      <c r="L402" s="366" t="s">
        <v>1733</v>
      </c>
      <c r="M402" s="249"/>
      <c r="N402" s="229">
        <f>[2]pdc2018!N402</f>
        <v>504652.66</v>
      </c>
      <c r="O402" s="230">
        <f>[2]pdc2018!O402</f>
        <v>480100</v>
      </c>
      <c r="P402" s="230">
        <f>[2]pdc2018!P402</f>
        <v>755000</v>
      </c>
      <c r="Q402" s="230">
        <f>[2]pdc2018!Q402</f>
        <v>1021805</v>
      </c>
      <c r="R402" s="230">
        <f>[2]pdc2018!R402</f>
        <v>1179000</v>
      </c>
      <c r="S402" s="231">
        <f>[2]pdc2018!S402</f>
        <v>1196000</v>
      </c>
      <c r="T402" s="229">
        <f t="shared" si="36"/>
        <v>266805</v>
      </c>
      <c r="U402" s="232">
        <f t="shared" si="37"/>
        <v>0.35338410596026493</v>
      </c>
      <c r="V402" s="229">
        <f t="shared" si="38"/>
        <v>157195</v>
      </c>
      <c r="W402" s="232">
        <f t="shared" si="39"/>
        <v>0.15384050772896982</v>
      </c>
      <c r="X402" s="229">
        <f t="shared" si="40"/>
        <v>17000</v>
      </c>
      <c r="Y402" s="232">
        <f t="shared" si="41"/>
        <v>1.441899915182358E-2</v>
      </c>
    </row>
    <row r="403" spans="1:25" ht="28.5" customHeight="1">
      <c r="A403" s="189" t="s">
        <v>1040</v>
      </c>
      <c r="B403" s="242" t="s">
        <v>1726</v>
      </c>
      <c r="C403" s="243" t="s">
        <v>2128</v>
      </c>
      <c r="D403" s="243" t="s">
        <v>2130</v>
      </c>
      <c r="E403" s="245" t="s">
        <v>3466</v>
      </c>
      <c r="F403" s="245" t="s">
        <v>3467</v>
      </c>
      <c r="G403" s="259" t="s">
        <v>359</v>
      </c>
      <c r="H403" s="259" t="s">
        <v>3366</v>
      </c>
      <c r="I403" s="260" t="s">
        <v>3418</v>
      </c>
      <c r="J403" s="261" t="s">
        <v>679</v>
      </c>
      <c r="K403" s="364" t="s">
        <v>2409</v>
      </c>
      <c r="L403" s="366" t="s">
        <v>1733</v>
      </c>
      <c r="M403" s="249"/>
      <c r="N403" s="229">
        <f>[2]pdc2018!N403</f>
        <v>40717293.07</v>
      </c>
      <c r="O403" s="230">
        <f>[2]pdc2018!O403</f>
        <v>43725600</v>
      </c>
      <c r="P403" s="230">
        <f>[2]pdc2018!P403</f>
        <v>44983000</v>
      </c>
      <c r="Q403" s="230">
        <f>[2]pdc2018!Q403</f>
        <v>45978000</v>
      </c>
      <c r="R403" s="230">
        <f>[2]pdc2018!R403</f>
        <v>46159110</v>
      </c>
      <c r="S403" s="231">
        <f>[2]pdc2018!S403</f>
        <v>46261110</v>
      </c>
      <c r="T403" s="229">
        <f t="shared" si="36"/>
        <v>995000</v>
      </c>
      <c r="U403" s="232">
        <f t="shared" si="37"/>
        <v>2.2119467354333861E-2</v>
      </c>
      <c r="V403" s="229">
        <f t="shared" si="38"/>
        <v>181110</v>
      </c>
      <c r="W403" s="232">
        <f t="shared" si="39"/>
        <v>3.9390578102570795E-3</v>
      </c>
      <c r="X403" s="229">
        <f t="shared" si="40"/>
        <v>102000</v>
      </c>
      <c r="Y403" s="232">
        <f t="shared" si="41"/>
        <v>2.2097479782430813E-3</v>
      </c>
    </row>
    <row r="404" spans="1:25" ht="28.5" customHeight="1">
      <c r="A404" s="189" t="s">
        <v>2455</v>
      </c>
      <c r="B404" s="242" t="s">
        <v>1726</v>
      </c>
      <c r="C404" s="243" t="s">
        <v>2128</v>
      </c>
      <c r="D404" s="243" t="s">
        <v>2359</v>
      </c>
      <c r="E404" s="245" t="s">
        <v>3468</v>
      </c>
      <c r="F404" s="245" t="s">
        <v>3469</v>
      </c>
      <c r="G404" s="259" t="s">
        <v>962</v>
      </c>
      <c r="H404" s="259" t="s">
        <v>3368</v>
      </c>
      <c r="I404" s="260" t="s">
        <v>3421</v>
      </c>
      <c r="J404" s="261" t="s">
        <v>679</v>
      </c>
      <c r="K404" s="364" t="s">
        <v>2409</v>
      </c>
      <c r="L404" s="366" t="s">
        <v>1733</v>
      </c>
      <c r="M404" s="249"/>
      <c r="N404" s="229">
        <f>[2]pdc2018!N404</f>
        <v>7008392.04</v>
      </c>
      <c r="O404" s="230">
        <f>[2]pdc2018!O404</f>
        <v>6778700</v>
      </c>
      <c r="P404" s="230">
        <f>[2]pdc2018!P404</f>
        <v>7803000</v>
      </c>
      <c r="Q404" s="230">
        <f>[2]pdc2018!Q404</f>
        <v>9157000</v>
      </c>
      <c r="R404" s="230">
        <f>[2]pdc2018!R404</f>
        <v>8676000</v>
      </c>
      <c r="S404" s="231">
        <f>[2]pdc2018!S404</f>
        <v>8754000</v>
      </c>
      <c r="T404" s="229">
        <f t="shared" si="36"/>
        <v>1354000</v>
      </c>
      <c r="U404" s="232">
        <f t="shared" si="37"/>
        <v>0.17352300397283096</v>
      </c>
      <c r="V404" s="229">
        <f t="shared" si="38"/>
        <v>-481000</v>
      </c>
      <c r="W404" s="232">
        <f t="shared" si="39"/>
        <v>-5.2528120563503332E-2</v>
      </c>
      <c r="X404" s="229">
        <f t="shared" si="40"/>
        <v>78000</v>
      </c>
      <c r="Y404" s="232">
        <f t="shared" si="41"/>
        <v>8.9903181189488236E-3</v>
      </c>
    </row>
    <row r="405" spans="1:25" ht="39" customHeight="1">
      <c r="A405" s="189" t="s">
        <v>1041</v>
      </c>
      <c r="B405" s="242" t="s">
        <v>1726</v>
      </c>
      <c r="C405" s="243" t="s">
        <v>2128</v>
      </c>
      <c r="D405" s="243" t="s">
        <v>921</v>
      </c>
      <c r="E405" s="245" t="s">
        <v>3470</v>
      </c>
      <c r="F405" s="245" t="s">
        <v>3471</v>
      </c>
      <c r="G405" s="259" t="s">
        <v>354</v>
      </c>
      <c r="H405" s="259" t="s">
        <v>3358</v>
      </c>
      <c r="I405" s="260" t="s">
        <v>3398</v>
      </c>
      <c r="J405" s="261" t="s">
        <v>624</v>
      </c>
      <c r="K405" s="364" t="s">
        <v>2407</v>
      </c>
      <c r="L405" s="366" t="s">
        <v>1733</v>
      </c>
      <c r="M405" s="249"/>
      <c r="N405" s="229">
        <f>[2]pdc2018!N405</f>
        <v>0</v>
      </c>
      <c r="O405" s="230">
        <f>[2]pdc2018!O405</f>
        <v>0</v>
      </c>
      <c r="P405" s="230">
        <f>[2]pdc2018!P405</f>
        <v>0</v>
      </c>
      <c r="Q405" s="230">
        <f>[2]pdc2018!Q405</f>
        <v>0</v>
      </c>
      <c r="R405" s="230">
        <f>[2]pdc2018!R405</f>
        <v>0</v>
      </c>
      <c r="S405" s="231">
        <f>[2]pdc2018!S405</f>
        <v>0</v>
      </c>
      <c r="T405" s="229">
        <f t="shared" si="36"/>
        <v>0</v>
      </c>
      <c r="U405" s="232" t="str">
        <f t="shared" si="37"/>
        <v/>
      </c>
      <c r="V405" s="229">
        <f t="shared" si="38"/>
        <v>0</v>
      </c>
      <c r="W405" s="232" t="str">
        <f t="shared" si="39"/>
        <v/>
      </c>
      <c r="X405" s="229">
        <f t="shared" si="40"/>
        <v>0</v>
      </c>
      <c r="Y405" s="232" t="str">
        <f t="shared" si="41"/>
        <v/>
      </c>
    </row>
    <row r="406" spans="1:25" ht="39" customHeight="1">
      <c r="A406" s="189" t="s">
        <v>2456</v>
      </c>
      <c r="B406" s="242" t="s">
        <v>1726</v>
      </c>
      <c r="C406" s="243" t="s">
        <v>2128</v>
      </c>
      <c r="D406" s="243" t="s">
        <v>886</v>
      </c>
      <c r="E406" s="245" t="s">
        <v>3472</v>
      </c>
      <c r="F406" s="245" t="s">
        <v>3473</v>
      </c>
      <c r="G406" s="259" t="s">
        <v>355</v>
      </c>
      <c r="H406" s="259" t="s">
        <v>3360</v>
      </c>
      <c r="I406" s="260" t="s">
        <v>3401</v>
      </c>
      <c r="J406" s="261" t="s">
        <v>624</v>
      </c>
      <c r="K406" s="364" t="s">
        <v>2407</v>
      </c>
      <c r="L406" s="366" t="s">
        <v>1733</v>
      </c>
      <c r="M406" s="249"/>
      <c r="N406" s="229">
        <f>[2]pdc2018!N406</f>
        <v>0</v>
      </c>
      <c r="O406" s="230">
        <f>[2]pdc2018!O406</f>
        <v>0</v>
      </c>
      <c r="P406" s="230">
        <f>[2]pdc2018!P406</f>
        <v>0</v>
      </c>
      <c r="Q406" s="230">
        <f>[2]pdc2018!Q406</f>
        <v>0</v>
      </c>
      <c r="R406" s="230">
        <f>[2]pdc2018!R406</f>
        <v>0</v>
      </c>
      <c r="S406" s="231">
        <f>[2]pdc2018!S406</f>
        <v>0</v>
      </c>
      <c r="T406" s="229">
        <f t="shared" si="36"/>
        <v>0</v>
      </c>
      <c r="U406" s="232" t="str">
        <f t="shared" si="37"/>
        <v/>
      </c>
      <c r="V406" s="229">
        <f t="shared" si="38"/>
        <v>0</v>
      </c>
      <c r="W406" s="232" t="str">
        <f t="shared" si="39"/>
        <v/>
      </c>
      <c r="X406" s="229">
        <f t="shared" si="40"/>
        <v>0</v>
      </c>
      <c r="Y406" s="232" t="str">
        <f t="shared" si="41"/>
        <v/>
      </c>
    </row>
    <row r="407" spans="1:25" ht="39" customHeight="1">
      <c r="A407" s="189" t="s">
        <v>1042</v>
      </c>
      <c r="B407" s="242" t="s">
        <v>1726</v>
      </c>
      <c r="C407" s="243" t="s">
        <v>2128</v>
      </c>
      <c r="D407" s="243" t="s">
        <v>922</v>
      </c>
      <c r="E407" s="245" t="s">
        <v>3474</v>
      </c>
      <c r="F407" s="245" t="s">
        <v>3475</v>
      </c>
      <c r="G407" s="259" t="s">
        <v>357</v>
      </c>
      <c r="H407" s="259" t="s">
        <v>3362</v>
      </c>
      <c r="I407" s="260" t="s">
        <v>3408</v>
      </c>
      <c r="J407" s="261" t="s">
        <v>647</v>
      </c>
      <c r="K407" s="364" t="s">
        <v>2408</v>
      </c>
      <c r="L407" s="366" t="s">
        <v>1733</v>
      </c>
      <c r="M407" s="249"/>
      <c r="N407" s="229">
        <f>[2]pdc2018!N407</f>
        <v>0</v>
      </c>
      <c r="O407" s="230">
        <f>[2]pdc2018!O407</f>
        <v>0</v>
      </c>
      <c r="P407" s="230">
        <f>[2]pdc2018!P407</f>
        <v>0</v>
      </c>
      <c r="Q407" s="230">
        <f>[2]pdc2018!Q407</f>
        <v>0</v>
      </c>
      <c r="R407" s="230">
        <f>[2]pdc2018!R407</f>
        <v>0</v>
      </c>
      <c r="S407" s="231">
        <f>[2]pdc2018!S407</f>
        <v>0</v>
      </c>
      <c r="T407" s="229">
        <f t="shared" si="36"/>
        <v>0</v>
      </c>
      <c r="U407" s="232" t="str">
        <f t="shared" si="37"/>
        <v/>
      </c>
      <c r="V407" s="229">
        <f t="shared" si="38"/>
        <v>0</v>
      </c>
      <c r="W407" s="232" t="str">
        <f t="shared" si="39"/>
        <v/>
      </c>
      <c r="X407" s="229">
        <f t="shared" si="40"/>
        <v>0</v>
      </c>
      <c r="Y407" s="232" t="str">
        <f t="shared" si="41"/>
        <v/>
      </c>
    </row>
    <row r="408" spans="1:25" ht="39" customHeight="1">
      <c r="A408" s="189" t="s">
        <v>2457</v>
      </c>
      <c r="B408" s="242" t="s">
        <v>1726</v>
      </c>
      <c r="C408" s="243" t="s">
        <v>2128</v>
      </c>
      <c r="D408" s="243" t="s">
        <v>2612</v>
      </c>
      <c r="E408" s="245" t="s">
        <v>3476</v>
      </c>
      <c r="F408" s="245" t="s">
        <v>3477</v>
      </c>
      <c r="G408" s="259" t="s">
        <v>358</v>
      </c>
      <c r="H408" s="259" t="s">
        <v>3364</v>
      </c>
      <c r="I408" s="260" t="s">
        <v>3411</v>
      </c>
      <c r="J408" s="261" t="s">
        <v>647</v>
      </c>
      <c r="K408" s="364" t="s">
        <v>2408</v>
      </c>
      <c r="L408" s="366" t="s">
        <v>1733</v>
      </c>
      <c r="M408" s="249"/>
      <c r="N408" s="229">
        <f>[2]pdc2018!N408</f>
        <v>0</v>
      </c>
      <c r="O408" s="230">
        <f>[2]pdc2018!O408</f>
        <v>0</v>
      </c>
      <c r="P408" s="230">
        <f>[2]pdc2018!P408</f>
        <v>0</v>
      </c>
      <c r="Q408" s="230">
        <f>[2]pdc2018!Q408</f>
        <v>0</v>
      </c>
      <c r="R408" s="230">
        <f>[2]pdc2018!R408</f>
        <v>0</v>
      </c>
      <c r="S408" s="231">
        <f>[2]pdc2018!S408</f>
        <v>0</v>
      </c>
      <c r="T408" s="229">
        <f t="shared" si="36"/>
        <v>0</v>
      </c>
      <c r="U408" s="232" t="str">
        <f t="shared" si="37"/>
        <v/>
      </c>
      <c r="V408" s="229">
        <f t="shared" si="38"/>
        <v>0</v>
      </c>
      <c r="W408" s="232" t="str">
        <f t="shared" si="39"/>
        <v/>
      </c>
      <c r="X408" s="229">
        <f t="shared" si="40"/>
        <v>0</v>
      </c>
      <c r="Y408" s="232" t="str">
        <f t="shared" si="41"/>
        <v/>
      </c>
    </row>
    <row r="409" spans="1:25" ht="39" customHeight="1">
      <c r="A409" s="189" t="s">
        <v>1043</v>
      </c>
      <c r="B409" s="242" t="s">
        <v>1726</v>
      </c>
      <c r="C409" s="243" t="s">
        <v>2128</v>
      </c>
      <c r="D409" s="243" t="s">
        <v>1776</v>
      </c>
      <c r="E409" s="245" t="s">
        <v>3478</v>
      </c>
      <c r="F409" s="245" t="s">
        <v>3479</v>
      </c>
      <c r="G409" s="259" t="s">
        <v>359</v>
      </c>
      <c r="H409" s="259" t="s">
        <v>3366</v>
      </c>
      <c r="I409" s="260" t="s">
        <v>3418</v>
      </c>
      <c r="J409" s="261" t="s">
        <v>679</v>
      </c>
      <c r="K409" s="364" t="s">
        <v>2409</v>
      </c>
      <c r="L409" s="366" t="s">
        <v>1733</v>
      </c>
      <c r="M409" s="249"/>
      <c r="N409" s="229">
        <f>[2]pdc2018!N409</f>
        <v>0</v>
      </c>
      <c r="O409" s="230">
        <f>[2]pdc2018!O409</f>
        <v>0</v>
      </c>
      <c r="P409" s="230">
        <f>[2]pdc2018!P409</f>
        <v>0</v>
      </c>
      <c r="Q409" s="230">
        <f>[2]pdc2018!Q409</f>
        <v>0</v>
      </c>
      <c r="R409" s="230">
        <f>[2]pdc2018!R409</f>
        <v>0</v>
      </c>
      <c r="S409" s="231">
        <f>[2]pdc2018!S409</f>
        <v>0</v>
      </c>
      <c r="T409" s="229">
        <f t="shared" si="36"/>
        <v>0</v>
      </c>
      <c r="U409" s="232" t="str">
        <f t="shared" si="37"/>
        <v/>
      </c>
      <c r="V409" s="229">
        <f t="shared" si="38"/>
        <v>0</v>
      </c>
      <c r="W409" s="232" t="str">
        <f t="shared" si="39"/>
        <v/>
      </c>
      <c r="X409" s="229">
        <f t="shared" si="40"/>
        <v>0</v>
      </c>
      <c r="Y409" s="232" t="str">
        <f t="shared" si="41"/>
        <v/>
      </c>
    </row>
    <row r="410" spans="1:25" ht="39" customHeight="1">
      <c r="A410" s="189" t="s">
        <v>2458</v>
      </c>
      <c r="B410" s="242" t="s">
        <v>1726</v>
      </c>
      <c r="C410" s="243" t="s">
        <v>2128</v>
      </c>
      <c r="D410" s="243" t="s">
        <v>2131</v>
      </c>
      <c r="E410" s="245" t="s">
        <v>3480</v>
      </c>
      <c r="F410" s="245" t="s">
        <v>3481</v>
      </c>
      <c r="G410" s="259" t="s">
        <v>962</v>
      </c>
      <c r="H410" s="259" t="s">
        <v>3368</v>
      </c>
      <c r="I410" s="260" t="s">
        <v>3421</v>
      </c>
      <c r="J410" s="261" t="s">
        <v>679</v>
      </c>
      <c r="K410" s="364" t="s">
        <v>2409</v>
      </c>
      <c r="L410" s="366" t="s">
        <v>1733</v>
      </c>
      <c r="M410" s="249"/>
      <c r="N410" s="229">
        <f>[2]pdc2018!N410</f>
        <v>0</v>
      </c>
      <c r="O410" s="230">
        <f>[2]pdc2018!O410</f>
        <v>0</v>
      </c>
      <c r="P410" s="230">
        <f>[2]pdc2018!P410</f>
        <v>0</v>
      </c>
      <c r="Q410" s="230">
        <f>[2]pdc2018!Q410</f>
        <v>0</v>
      </c>
      <c r="R410" s="230">
        <f>[2]pdc2018!R410</f>
        <v>0</v>
      </c>
      <c r="S410" s="231">
        <f>[2]pdc2018!S410</f>
        <v>0</v>
      </c>
      <c r="T410" s="229">
        <f t="shared" si="36"/>
        <v>0</v>
      </c>
      <c r="U410" s="232" t="str">
        <f t="shared" si="37"/>
        <v/>
      </c>
      <c r="V410" s="229">
        <f t="shared" si="38"/>
        <v>0</v>
      </c>
      <c r="W410" s="232" t="str">
        <f t="shared" si="39"/>
        <v/>
      </c>
      <c r="X410" s="229">
        <f t="shared" si="40"/>
        <v>0</v>
      </c>
      <c r="Y410" s="232" t="str">
        <f t="shared" si="41"/>
        <v/>
      </c>
    </row>
    <row r="411" spans="1:25" ht="39" customHeight="1">
      <c r="A411" s="255" t="s">
        <v>1044</v>
      </c>
      <c r="B411" s="256" t="s">
        <v>1726</v>
      </c>
      <c r="C411" s="257" t="s">
        <v>2129</v>
      </c>
      <c r="D411" s="257" t="s">
        <v>2719</v>
      </c>
      <c r="E411" s="258" t="s">
        <v>3482</v>
      </c>
      <c r="F411" s="236" t="s">
        <v>3483</v>
      </c>
      <c r="G411" s="259"/>
      <c r="H411" s="259"/>
      <c r="I411" s="260"/>
      <c r="J411" s="261"/>
      <c r="K411" s="364"/>
      <c r="L411" s="365"/>
      <c r="M411" s="249"/>
      <c r="N411" s="229">
        <f>[2]pdc2018!N411</f>
        <v>0</v>
      </c>
      <c r="O411" s="230">
        <f>[2]pdc2018!O411</f>
        <v>0</v>
      </c>
      <c r="P411" s="230">
        <f>[2]pdc2018!P411</f>
        <v>0</v>
      </c>
      <c r="Q411" s="230">
        <f>[2]pdc2018!Q411</f>
        <v>0</v>
      </c>
      <c r="R411" s="230">
        <f>[2]pdc2018!R411</f>
        <v>0</v>
      </c>
      <c r="S411" s="231">
        <f>[2]pdc2018!S411</f>
        <v>0</v>
      </c>
      <c r="T411" s="229">
        <f t="shared" si="36"/>
        <v>0</v>
      </c>
      <c r="U411" s="232" t="str">
        <f t="shared" si="37"/>
        <v/>
      </c>
      <c r="V411" s="229">
        <f t="shared" si="38"/>
        <v>0</v>
      </c>
      <c r="W411" s="232" t="str">
        <f t="shared" si="39"/>
        <v/>
      </c>
      <c r="X411" s="229">
        <f t="shared" si="40"/>
        <v>0</v>
      </c>
      <c r="Y411" s="232" t="str">
        <f t="shared" si="41"/>
        <v/>
      </c>
    </row>
    <row r="412" spans="1:25" ht="47.25" customHeight="1">
      <c r="A412" s="189" t="s">
        <v>1045</v>
      </c>
      <c r="B412" s="242" t="s">
        <v>1726</v>
      </c>
      <c r="C412" s="243" t="s">
        <v>2129</v>
      </c>
      <c r="D412" s="243" t="s">
        <v>2717</v>
      </c>
      <c r="E412" s="245" t="s">
        <v>3846</v>
      </c>
      <c r="F412" s="245" t="s">
        <v>3484</v>
      </c>
      <c r="G412" s="259" t="s">
        <v>354</v>
      </c>
      <c r="H412" s="259" t="s">
        <v>3358</v>
      </c>
      <c r="I412" s="260" t="s">
        <v>3398</v>
      </c>
      <c r="J412" s="261" t="s">
        <v>624</v>
      </c>
      <c r="K412" s="364" t="s">
        <v>2407</v>
      </c>
      <c r="L412" s="366" t="s">
        <v>1733</v>
      </c>
      <c r="M412" s="249"/>
      <c r="N412" s="229">
        <f>[2]pdc2018!N412</f>
        <v>3929106.12</v>
      </c>
      <c r="O412" s="230">
        <f>[2]pdc2018!O412</f>
        <v>0</v>
      </c>
      <c r="P412" s="230">
        <f>[2]pdc2018!P412</f>
        <v>0</v>
      </c>
      <c r="Q412" s="230">
        <f>[2]pdc2018!Q412</f>
        <v>0</v>
      </c>
      <c r="R412" s="230">
        <f>[2]pdc2018!R412</f>
        <v>0</v>
      </c>
      <c r="S412" s="231">
        <f>[2]pdc2018!S412</f>
        <v>0</v>
      </c>
      <c r="T412" s="229">
        <f t="shared" si="36"/>
        <v>0</v>
      </c>
      <c r="U412" s="232" t="str">
        <f t="shared" si="37"/>
        <v/>
      </c>
      <c r="V412" s="229">
        <f t="shared" si="38"/>
        <v>0</v>
      </c>
      <c r="W412" s="232" t="str">
        <f t="shared" si="39"/>
        <v/>
      </c>
      <c r="X412" s="229">
        <f t="shared" si="40"/>
        <v>0</v>
      </c>
      <c r="Y412" s="232" t="str">
        <f t="shared" si="41"/>
        <v/>
      </c>
    </row>
    <row r="413" spans="1:25" ht="47.25" customHeight="1">
      <c r="A413" s="189" t="s">
        <v>2459</v>
      </c>
      <c r="B413" s="242" t="s">
        <v>1726</v>
      </c>
      <c r="C413" s="243" t="s">
        <v>2129</v>
      </c>
      <c r="D413" s="243" t="s">
        <v>2358</v>
      </c>
      <c r="E413" s="245" t="s">
        <v>3847</v>
      </c>
      <c r="F413" s="245" t="s">
        <v>3485</v>
      </c>
      <c r="G413" s="259" t="s">
        <v>355</v>
      </c>
      <c r="H413" s="259" t="s">
        <v>3360</v>
      </c>
      <c r="I413" s="260" t="s">
        <v>3401</v>
      </c>
      <c r="J413" s="261" t="s">
        <v>624</v>
      </c>
      <c r="K413" s="364" t="s">
        <v>2407</v>
      </c>
      <c r="L413" s="366" t="s">
        <v>1733</v>
      </c>
      <c r="M413" s="249"/>
      <c r="N413" s="229">
        <f>[2]pdc2018!N413</f>
        <v>443275.3</v>
      </c>
      <c r="O413" s="230">
        <f>[2]pdc2018!O413</f>
        <v>0</v>
      </c>
      <c r="P413" s="230">
        <f>[2]pdc2018!P413</f>
        <v>0</v>
      </c>
      <c r="Q413" s="230">
        <f>[2]pdc2018!Q413</f>
        <v>0</v>
      </c>
      <c r="R413" s="230">
        <f>[2]pdc2018!R413</f>
        <v>0</v>
      </c>
      <c r="S413" s="231">
        <f>[2]pdc2018!S413</f>
        <v>0</v>
      </c>
      <c r="T413" s="229">
        <f t="shared" si="36"/>
        <v>0</v>
      </c>
      <c r="U413" s="232" t="str">
        <f t="shared" si="37"/>
        <v/>
      </c>
      <c r="V413" s="229">
        <f t="shared" si="38"/>
        <v>0</v>
      </c>
      <c r="W413" s="232" t="str">
        <f t="shared" si="39"/>
        <v/>
      </c>
      <c r="X413" s="229">
        <f t="shared" si="40"/>
        <v>0</v>
      </c>
      <c r="Y413" s="232" t="str">
        <f t="shared" si="41"/>
        <v/>
      </c>
    </row>
    <row r="414" spans="1:25" ht="47.25" customHeight="1">
      <c r="A414" s="189" t="s">
        <v>1046</v>
      </c>
      <c r="B414" s="242" t="s">
        <v>1726</v>
      </c>
      <c r="C414" s="243" t="s">
        <v>2129</v>
      </c>
      <c r="D414" s="243" t="s">
        <v>1624</v>
      </c>
      <c r="E414" s="245" t="s">
        <v>3848</v>
      </c>
      <c r="F414" s="245" t="s">
        <v>3486</v>
      </c>
      <c r="G414" s="259" t="s">
        <v>357</v>
      </c>
      <c r="H414" s="259" t="s">
        <v>3362</v>
      </c>
      <c r="I414" s="260" t="s">
        <v>3408</v>
      </c>
      <c r="J414" s="261" t="s">
        <v>647</v>
      </c>
      <c r="K414" s="364" t="s">
        <v>2408</v>
      </c>
      <c r="L414" s="366" t="s">
        <v>1733</v>
      </c>
      <c r="M414" s="249"/>
      <c r="N414" s="229">
        <f>[2]pdc2018!N414</f>
        <v>572153.41</v>
      </c>
      <c r="O414" s="230">
        <f>[2]pdc2018!O414</f>
        <v>0</v>
      </c>
      <c r="P414" s="230">
        <f>[2]pdc2018!P414</f>
        <v>0</v>
      </c>
      <c r="Q414" s="230">
        <f>[2]pdc2018!Q414</f>
        <v>0</v>
      </c>
      <c r="R414" s="230">
        <f>[2]pdc2018!R414</f>
        <v>0</v>
      </c>
      <c r="S414" s="231">
        <f>[2]pdc2018!S414</f>
        <v>0</v>
      </c>
      <c r="T414" s="229">
        <f t="shared" si="36"/>
        <v>0</v>
      </c>
      <c r="U414" s="232" t="str">
        <f t="shared" si="37"/>
        <v/>
      </c>
      <c r="V414" s="229">
        <f t="shared" si="38"/>
        <v>0</v>
      </c>
      <c r="W414" s="232" t="str">
        <f t="shared" si="39"/>
        <v/>
      </c>
      <c r="X414" s="229">
        <f t="shared" si="40"/>
        <v>0</v>
      </c>
      <c r="Y414" s="232" t="str">
        <f t="shared" si="41"/>
        <v/>
      </c>
    </row>
    <row r="415" spans="1:25" ht="47.25" customHeight="1">
      <c r="A415" s="189" t="s">
        <v>1871</v>
      </c>
      <c r="B415" s="242" t="s">
        <v>1726</v>
      </c>
      <c r="C415" s="243" t="s">
        <v>2129</v>
      </c>
      <c r="D415" s="243" t="s">
        <v>1959</v>
      </c>
      <c r="E415" s="245" t="s">
        <v>3849</v>
      </c>
      <c r="F415" s="245" t="s">
        <v>3487</v>
      </c>
      <c r="G415" s="259" t="s">
        <v>358</v>
      </c>
      <c r="H415" s="259" t="s">
        <v>3364</v>
      </c>
      <c r="I415" s="260" t="s">
        <v>3411</v>
      </c>
      <c r="J415" s="261" t="s">
        <v>647</v>
      </c>
      <c r="K415" s="364" t="s">
        <v>2408</v>
      </c>
      <c r="L415" s="366" t="s">
        <v>1733</v>
      </c>
      <c r="M415" s="249"/>
      <c r="N415" s="229">
        <f>[2]pdc2018!N415</f>
        <v>117145.48</v>
      </c>
      <c r="O415" s="230">
        <f>[2]pdc2018!O415</f>
        <v>0</v>
      </c>
      <c r="P415" s="230">
        <f>[2]pdc2018!P415</f>
        <v>0</v>
      </c>
      <c r="Q415" s="230">
        <f>[2]pdc2018!Q415</f>
        <v>0</v>
      </c>
      <c r="R415" s="230">
        <f>[2]pdc2018!R415</f>
        <v>0</v>
      </c>
      <c r="S415" s="231">
        <f>[2]pdc2018!S415</f>
        <v>0</v>
      </c>
      <c r="T415" s="229">
        <f t="shared" si="36"/>
        <v>0</v>
      </c>
      <c r="U415" s="232" t="str">
        <f t="shared" si="37"/>
        <v/>
      </c>
      <c r="V415" s="229">
        <f t="shared" si="38"/>
        <v>0</v>
      </c>
      <c r="W415" s="232" t="str">
        <f t="shared" si="39"/>
        <v/>
      </c>
      <c r="X415" s="229">
        <f t="shared" si="40"/>
        <v>0</v>
      </c>
      <c r="Y415" s="232" t="str">
        <f t="shared" si="41"/>
        <v/>
      </c>
    </row>
    <row r="416" spans="1:25" ht="39" customHeight="1">
      <c r="A416" s="189" t="s">
        <v>1047</v>
      </c>
      <c r="B416" s="242" t="s">
        <v>1726</v>
      </c>
      <c r="C416" s="243" t="s">
        <v>2129</v>
      </c>
      <c r="D416" s="243" t="s">
        <v>2725</v>
      </c>
      <c r="E416" s="245" t="s">
        <v>3850</v>
      </c>
      <c r="F416" s="245" t="s">
        <v>3488</v>
      </c>
      <c r="G416" s="259" t="s">
        <v>359</v>
      </c>
      <c r="H416" s="259" t="s">
        <v>3366</v>
      </c>
      <c r="I416" s="260" t="s">
        <v>3418</v>
      </c>
      <c r="J416" s="261" t="s">
        <v>679</v>
      </c>
      <c r="K416" s="364" t="s">
        <v>2409</v>
      </c>
      <c r="L416" s="366" t="s">
        <v>1733</v>
      </c>
      <c r="M416" s="249"/>
      <c r="N416" s="229">
        <f>[2]pdc2018!N416</f>
        <v>3811170.58</v>
      </c>
      <c r="O416" s="230">
        <f>[2]pdc2018!O416</f>
        <v>0</v>
      </c>
      <c r="P416" s="230">
        <f>[2]pdc2018!P416</f>
        <v>0</v>
      </c>
      <c r="Q416" s="230">
        <f>[2]pdc2018!Q416</f>
        <v>0</v>
      </c>
      <c r="R416" s="230">
        <f>[2]pdc2018!R416</f>
        <v>0</v>
      </c>
      <c r="S416" s="231">
        <f>[2]pdc2018!S416</f>
        <v>0</v>
      </c>
      <c r="T416" s="229">
        <f t="shared" si="36"/>
        <v>0</v>
      </c>
      <c r="U416" s="232" t="str">
        <f t="shared" si="37"/>
        <v/>
      </c>
      <c r="V416" s="229">
        <f t="shared" si="38"/>
        <v>0</v>
      </c>
      <c r="W416" s="232" t="str">
        <f t="shared" si="39"/>
        <v/>
      </c>
      <c r="X416" s="229">
        <f t="shared" si="40"/>
        <v>0</v>
      </c>
      <c r="Y416" s="232" t="str">
        <f t="shared" si="41"/>
        <v/>
      </c>
    </row>
    <row r="417" spans="1:25" ht="39" customHeight="1">
      <c r="A417" s="189" t="s">
        <v>1872</v>
      </c>
      <c r="B417" s="242" t="s">
        <v>1726</v>
      </c>
      <c r="C417" s="243" t="s">
        <v>2129</v>
      </c>
      <c r="D417" s="243" t="s">
        <v>914</v>
      </c>
      <c r="E417" s="245" t="s">
        <v>3851</v>
      </c>
      <c r="F417" s="245" t="s">
        <v>3489</v>
      </c>
      <c r="G417" s="259" t="s">
        <v>962</v>
      </c>
      <c r="H417" s="259" t="s">
        <v>3368</v>
      </c>
      <c r="I417" s="260" t="s">
        <v>3421</v>
      </c>
      <c r="J417" s="261" t="s">
        <v>679</v>
      </c>
      <c r="K417" s="364" t="s">
        <v>2409</v>
      </c>
      <c r="L417" s="366" t="s">
        <v>1733</v>
      </c>
      <c r="M417" s="249"/>
      <c r="N417" s="229">
        <f>[2]pdc2018!N417</f>
        <v>581381.39</v>
      </c>
      <c r="O417" s="230">
        <f>[2]pdc2018!O417</f>
        <v>0</v>
      </c>
      <c r="P417" s="230">
        <f>[2]pdc2018!P417</f>
        <v>0</v>
      </c>
      <c r="Q417" s="230">
        <f>[2]pdc2018!Q417</f>
        <v>0</v>
      </c>
      <c r="R417" s="230">
        <f>[2]pdc2018!R417</f>
        <v>0</v>
      </c>
      <c r="S417" s="231">
        <f>[2]pdc2018!S417</f>
        <v>0</v>
      </c>
      <c r="T417" s="229">
        <f t="shared" si="36"/>
        <v>0</v>
      </c>
      <c r="U417" s="232" t="str">
        <f t="shared" si="37"/>
        <v/>
      </c>
      <c r="V417" s="229">
        <f t="shared" si="38"/>
        <v>0</v>
      </c>
      <c r="W417" s="232" t="str">
        <f t="shared" si="39"/>
        <v/>
      </c>
      <c r="X417" s="229">
        <f t="shared" si="40"/>
        <v>0</v>
      </c>
      <c r="Y417" s="232" t="str">
        <f t="shared" si="41"/>
        <v/>
      </c>
    </row>
    <row r="418" spans="1:25" ht="39" customHeight="1">
      <c r="A418" s="189" t="s">
        <v>1048</v>
      </c>
      <c r="B418" s="242" t="s">
        <v>1726</v>
      </c>
      <c r="C418" s="243" t="s">
        <v>2129</v>
      </c>
      <c r="D418" s="243" t="s">
        <v>918</v>
      </c>
      <c r="E418" s="245" t="s">
        <v>3490</v>
      </c>
      <c r="F418" s="245" t="s">
        <v>3491</v>
      </c>
      <c r="G418" s="259" t="s">
        <v>354</v>
      </c>
      <c r="H418" s="259" t="s">
        <v>3358</v>
      </c>
      <c r="I418" s="260" t="s">
        <v>3398</v>
      </c>
      <c r="J418" s="261" t="s">
        <v>624</v>
      </c>
      <c r="K418" s="364" t="s">
        <v>2407</v>
      </c>
      <c r="L418" s="366" t="s">
        <v>1733</v>
      </c>
      <c r="M418" s="249"/>
      <c r="N418" s="229">
        <f>[2]pdc2018!N418</f>
        <v>1939839.61</v>
      </c>
      <c r="O418" s="230">
        <f>[2]pdc2018!O418</f>
        <v>0</v>
      </c>
      <c r="P418" s="230">
        <f>[2]pdc2018!P418</f>
        <v>0</v>
      </c>
      <c r="Q418" s="230">
        <f>[2]pdc2018!Q418</f>
        <v>0</v>
      </c>
      <c r="R418" s="230">
        <f>[2]pdc2018!R418</f>
        <v>0</v>
      </c>
      <c r="S418" s="231">
        <f>[2]pdc2018!S418</f>
        <v>0</v>
      </c>
      <c r="T418" s="229">
        <f t="shared" si="36"/>
        <v>0</v>
      </c>
      <c r="U418" s="232" t="str">
        <f t="shared" si="37"/>
        <v/>
      </c>
      <c r="V418" s="229">
        <f t="shared" si="38"/>
        <v>0</v>
      </c>
      <c r="W418" s="232" t="str">
        <f t="shared" si="39"/>
        <v/>
      </c>
      <c r="X418" s="229">
        <f t="shared" si="40"/>
        <v>0</v>
      </c>
      <c r="Y418" s="232" t="str">
        <f t="shared" si="41"/>
        <v/>
      </c>
    </row>
    <row r="419" spans="1:25" ht="39" customHeight="1">
      <c r="A419" s="189" t="s">
        <v>1873</v>
      </c>
      <c r="B419" s="242" t="s">
        <v>1726</v>
      </c>
      <c r="C419" s="243" t="s">
        <v>2129</v>
      </c>
      <c r="D419" s="243" t="s">
        <v>919</v>
      </c>
      <c r="E419" s="245" t="s">
        <v>3492</v>
      </c>
      <c r="F419" s="245" t="s">
        <v>3493</v>
      </c>
      <c r="G419" s="259" t="s">
        <v>355</v>
      </c>
      <c r="H419" s="259" t="s">
        <v>3360</v>
      </c>
      <c r="I419" s="260" t="s">
        <v>3401</v>
      </c>
      <c r="J419" s="261" t="s">
        <v>624</v>
      </c>
      <c r="K419" s="364" t="s">
        <v>2407</v>
      </c>
      <c r="L419" s="366" t="s">
        <v>1733</v>
      </c>
      <c r="M419" s="249"/>
      <c r="N419" s="229">
        <f>[2]pdc2018!N419</f>
        <v>108291.4</v>
      </c>
      <c r="O419" s="230">
        <f>[2]pdc2018!O419</f>
        <v>0</v>
      </c>
      <c r="P419" s="230">
        <f>[2]pdc2018!P419</f>
        <v>0</v>
      </c>
      <c r="Q419" s="230">
        <f>[2]pdc2018!Q419</f>
        <v>0</v>
      </c>
      <c r="R419" s="230">
        <f>[2]pdc2018!R419</f>
        <v>0</v>
      </c>
      <c r="S419" s="231">
        <f>[2]pdc2018!S419</f>
        <v>0</v>
      </c>
      <c r="T419" s="229">
        <f t="shared" si="36"/>
        <v>0</v>
      </c>
      <c r="U419" s="232" t="str">
        <f t="shared" si="37"/>
        <v/>
      </c>
      <c r="V419" s="229">
        <f t="shared" si="38"/>
        <v>0</v>
      </c>
      <c r="W419" s="232" t="str">
        <f t="shared" si="39"/>
        <v/>
      </c>
      <c r="X419" s="229">
        <f t="shared" si="40"/>
        <v>0</v>
      </c>
      <c r="Y419" s="232" t="str">
        <f t="shared" si="41"/>
        <v/>
      </c>
    </row>
    <row r="420" spans="1:25" ht="39" customHeight="1">
      <c r="A420" s="189" t="s">
        <v>1049</v>
      </c>
      <c r="B420" s="242" t="s">
        <v>1726</v>
      </c>
      <c r="C420" s="243" t="s">
        <v>2129</v>
      </c>
      <c r="D420" s="243" t="s">
        <v>2130</v>
      </c>
      <c r="E420" s="245" t="s">
        <v>3494</v>
      </c>
      <c r="F420" s="245" t="s">
        <v>3495</v>
      </c>
      <c r="G420" s="259" t="s">
        <v>357</v>
      </c>
      <c r="H420" s="259" t="s">
        <v>3362</v>
      </c>
      <c r="I420" s="260" t="s">
        <v>3408</v>
      </c>
      <c r="J420" s="261" t="s">
        <v>647</v>
      </c>
      <c r="K420" s="364" t="s">
        <v>2408</v>
      </c>
      <c r="L420" s="366" t="s">
        <v>1733</v>
      </c>
      <c r="M420" s="249"/>
      <c r="N420" s="229">
        <f>[2]pdc2018!N420</f>
        <v>323495.64</v>
      </c>
      <c r="O420" s="230">
        <f>[2]pdc2018!O420</f>
        <v>0</v>
      </c>
      <c r="P420" s="230">
        <f>[2]pdc2018!P420</f>
        <v>0</v>
      </c>
      <c r="Q420" s="230">
        <f>[2]pdc2018!Q420</f>
        <v>0</v>
      </c>
      <c r="R420" s="230">
        <f>[2]pdc2018!R420</f>
        <v>0</v>
      </c>
      <c r="S420" s="231">
        <f>[2]pdc2018!S420</f>
        <v>0</v>
      </c>
      <c r="T420" s="229">
        <f t="shared" si="36"/>
        <v>0</v>
      </c>
      <c r="U420" s="232" t="str">
        <f t="shared" si="37"/>
        <v/>
      </c>
      <c r="V420" s="229">
        <f t="shared" si="38"/>
        <v>0</v>
      </c>
      <c r="W420" s="232" t="str">
        <f t="shared" si="39"/>
        <v/>
      </c>
      <c r="X420" s="229">
        <f t="shared" si="40"/>
        <v>0</v>
      </c>
      <c r="Y420" s="232" t="str">
        <f t="shared" si="41"/>
        <v/>
      </c>
    </row>
    <row r="421" spans="1:25" ht="39" customHeight="1">
      <c r="A421" s="189" t="s">
        <v>2680</v>
      </c>
      <c r="B421" s="242" t="s">
        <v>1726</v>
      </c>
      <c r="C421" s="243" t="s">
        <v>2129</v>
      </c>
      <c r="D421" s="243" t="s">
        <v>2359</v>
      </c>
      <c r="E421" s="245" t="s">
        <v>3496</v>
      </c>
      <c r="F421" s="245" t="s">
        <v>3497</v>
      </c>
      <c r="G421" s="259" t="s">
        <v>358</v>
      </c>
      <c r="H421" s="259" t="s">
        <v>3364</v>
      </c>
      <c r="I421" s="260" t="s">
        <v>3411</v>
      </c>
      <c r="J421" s="261" t="s">
        <v>647</v>
      </c>
      <c r="K421" s="364" t="s">
        <v>2408</v>
      </c>
      <c r="L421" s="366" t="s">
        <v>1733</v>
      </c>
      <c r="M421" s="249"/>
      <c r="N421" s="229">
        <f>[2]pdc2018!N421</f>
        <v>20100.54</v>
      </c>
      <c r="O421" s="230">
        <f>[2]pdc2018!O421</f>
        <v>0</v>
      </c>
      <c r="P421" s="230">
        <f>[2]pdc2018!P421</f>
        <v>0</v>
      </c>
      <c r="Q421" s="230">
        <f>[2]pdc2018!Q421</f>
        <v>0</v>
      </c>
      <c r="R421" s="230">
        <f>[2]pdc2018!R421</f>
        <v>0</v>
      </c>
      <c r="S421" s="231">
        <f>[2]pdc2018!S421</f>
        <v>0</v>
      </c>
      <c r="T421" s="229">
        <f t="shared" si="36"/>
        <v>0</v>
      </c>
      <c r="U421" s="232" t="str">
        <f t="shared" si="37"/>
        <v/>
      </c>
      <c r="V421" s="229">
        <f t="shared" si="38"/>
        <v>0</v>
      </c>
      <c r="W421" s="232" t="str">
        <f t="shared" si="39"/>
        <v/>
      </c>
      <c r="X421" s="229">
        <f t="shared" si="40"/>
        <v>0</v>
      </c>
      <c r="Y421" s="232" t="str">
        <f t="shared" si="41"/>
        <v/>
      </c>
    </row>
    <row r="422" spans="1:25" ht="39" customHeight="1">
      <c r="A422" s="189" t="s">
        <v>1050</v>
      </c>
      <c r="B422" s="242" t="s">
        <v>1726</v>
      </c>
      <c r="C422" s="243" t="s">
        <v>2129</v>
      </c>
      <c r="D422" s="243" t="s">
        <v>1051</v>
      </c>
      <c r="E422" s="245" t="s">
        <v>3852</v>
      </c>
      <c r="F422" s="245" t="s">
        <v>3498</v>
      </c>
      <c r="G422" s="259" t="s">
        <v>359</v>
      </c>
      <c r="H422" s="259" t="s">
        <v>3366</v>
      </c>
      <c r="I422" s="260" t="s">
        <v>3418</v>
      </c>
      <c r="J422" s="261" t="s">
        <v>679</v>
      </c>
      <c r="K422" s="364" t="s">
        <v>2409</v>
      </c>
      <c r="L422" s="366" t="s">
        <v>1733</v>
      </c>
      <c r="M422" s="249"/>
      <c r="N422" s="229">
        <f>[2]pdc2018!N422</f>
        <v>1811659.6</v>
      </c>
      <c r="O422" s="230">
        <f>[2]pdc2018!O422</f>
        <v>0</v>
      </c>
      <c r="P422" s="230">
        <f>[2]pdc2018!P422</f>
        <v>0</v>
      </c>
      <c r="Q422" s="230">
        <f>[2]pdc2018!Q422</f>
        <v>0</v>
      </c>
      <c r="R422" s="230">
        <f>[2]pdc2018!R422</f>
        <v>0</v>
      </c>
      <c r="S422" s="231">
        <f>[2]pdc2018!S422</f>
        <v>0</v>
      </c>
      <c r="T422" s="229">
        <f t="shared" si="36"/>
        <v>0</v>
      </c>
      <c r="U422" s="232" t="str">
        <f t="shared" si="37"/>
        <v/>
      </c>
      <c r="V422" s="229">
        <f t="shared" si="38"/>
        <v>0</v>
      </c>
      <c r="W422" s="232" t="str">
        <f t="shared" si="39"/>
        <v/>
      </c>
      <c r="X422" s="229">
        <f t="shared" si="40"/>
        <v>0</v>
      </c>
      <c r="Y422" s="232" t="str">
        <f t="shared" si="41"/>
        <v/>
      </c>
    </row>
    <row r="423" spans="1:25" ht="39" customHeight="1">
      <c r="A423" s="189" t="s">
        <v>2681</v>
      </c>
      <c r="B423" s="242" t="s">
        <v>1726</v>
      </c>
      <c r="C423" s="243" t="s">
        <v>2129</v>
      </c>
      <c r="D423" s="243" t="s">
        <v>2728</v>
      </c>
      <c r="E423" s="245" t="s">
        <v>3499</v>
      </c>
      <c r="F423" s="245" t="s">
        <v>3500</v>
      </c>
      <c r="G423" s="259" t="s">
        <v>962</v>
      </c>
      <c r="H423" s="259" t="s">
        <v>3368</v>
      </c>
      <c r="I423" s="260" t="s">
        <v>3421</v>
      </c>
      <c r="J423" s="261" t="s">
        <v>679</v>
      </c>
      <c r="K423" s="364" t="s">
        <v>2409</v>
      </c>
      <c r="L423" s="366" t="s">
        <v>1733</v>
      </c>
      <c r="M423" s="249"/>
      <c r="N423" s="229">
        <f>[2]pdc2018!N423</f>
        <v>317841.39</v>
      </c>
      <c r="O423" s="230">
        <f>[2]pdc2018!O423</f>
        <v>0</v>
      </c>
      <c r="P423" s="230">
        <f>[2]pdc2018!P423</f>
        <v>0</v>
      </c>
      <c r="Q423" s="230">
        <f>[2]pdc2018!Q423</f>
        <v>0</v>
      </c>
      <c r="R423" s="230">
        <f>[2]pdc2018!R423</f>
        <v>0</v>
      </c>
      <c r="S423" s="231">
        <f>[2]pdc2018!S423</f>
        <v>0</v>
      </c>
      <c r="T423" s="229">
        <f t="shared" si="36"/>
        <v>0</v>
      </c>
      <c r="U423" s="232" t="str">
        <f t="shared" si="37"/>
        <v/>
      </c>
      <c r="V423" s="229">
        <f t="shared" si="38"/>
        <v>0</v>
      </c>
      <c r="W423" s="232" t="str">
        <f t="shared" si="39"/>
        <v/>
      </c>
      <c r="X423" s="229">
        <f t="shared" si="40"/>
        <v>0</v>
      </c>
      <c r="Y423" s="232" t="str">
        <f t="shared" si="41"/>
        <v/>
      </c>
    </row>
    <row r="424" spans="1:25" ht="39" customHeight="1">
      <c r="A424" s="189" t="s">
        <v>1052</v>
      </c>
      <c r="B424" s="242" t="s">
        <v>1726</v>
      </c>
      <c r="C424" s="243" t="s">
        <v>2129</v>
      </c>
      <c r="D424" s="243" t="s">
        <v>921</v>
      </c>
      <c r="E424" s="265" t="s">
        <v>3501</v>
      </c>
      <c r="F424" s="245" t="s">
        <v>3502</v>
      </c>
      <c r="G424" s="259" t="s">
        <v>354</v>
      </c>
      <c r="H424" s="259" t="s">
        <v>3358</v>
      </c>
      <c r="I424" s="260" t="s">
        <v>3398</v>
      </c>
      <c r="J424" s="261" t="s">
        <v>624</v>
      </c>
      <c r="K424" s="364" t="s">
        <v>2407</v>
      </c>
      <c r="L424" s="366" t="s">
        <v>1733</v>
      </c>
      <c r="M424" s="249"/>
      <c r="N424" s="229">
        <f>[2]pdc2018!N424</f>
        <v>1608816.8</v>
      </c>
      <c r="O424" s="230">
        <f>[2]pdc2018!O424</f>
        <v>0</v>
      </c>
      <c r="P424" s="230">
        <f>[2]pdc2018!P424</f>
        <v>0</v>
      </c>
      <c r="Q424" s="230">
        <f>[2]pdc2018!Q424</f>
        <v>0</v>
      </c>
      <c r="R424" s="230">
        <f>[2]pdc2018!R424</f>
        <v>0</v>
      </c>
      <c r="S424" s="231">
        <f>[2]pdc2018!S424</f>
        <v>0</v>
      </c>
      <c r="T424" s="229">
        <f t="shared" si="36"/>
        <v>0</v>
      </c>
      <c r="U424" s="232" t="str">
        <f t="shared" si="37"/>
        <v/>
      </c>
      <c r="V424" s="229">
        <f t="shared" si="38"/>
        <v>0</v>
      </c>
      <c r="W424" s="232" t="str">
        <f t="shared" si="39"/>
        <v/>
      </c>
      <c r="X424" s="229">
        <f t="shared" si="40"/>
        <v>0</v>
      </c>
      <c r="Y424" s="232" t="str">
        <f t="shared" si="41"/>
        <v/>
      </c>
    </row>
    <row r="425" spans="1:25" ht="39" customHeight="1">
      <c r="A425" s="189" t="s">
        <v>2682</v>
      </c>
      <c r="B425" s="242" t="s">
        <v>1726</v>
      </c>
      <c r="C425" s="243" t="s">
        <v>2129</v>
      </c>
      <c r="D425" s="243" t="s">
        <v>886</v>
      </c>
      <c r="E425" s="265" t="s">
        <v>3503</v>
      </c>
      <c r="F425" s="245" t="s">
        <v>3504</v>
      </c>
      <c r="G425" s="259" t="s">
        <v>355</v>
      </c>
      <c r="H425" s="259" t="s">
        <v>3360</v>
      </c>
      <c r="I425" s="260" t="s">
        <v>3401</v>
      </c>
      <c r="J425" s="261" t="s">
        <v>624</v>
      </c>
      <c r="K425" s="364" t="s">
        <v>2407</v>
      </c>
      <c r="L425" s="366" t="s">
        <v>1733</v>
      </c>
      <c r="M425" s="249"/>
      <c r="N425" s="229">
        <f>[2]pdc2018!N425</f>
        <v>155606.6</v>
      </c>
      <c r="O425" s="230">
        <f>[2]pdc2018!O425</f>
        <v>0</v>
      </c>
      <c r="P425" s="230">
        <f>[2]pdc2018!P425</f>
        <v>0</v>
      </c>
      <c r="Q425" s="230">
        <f>[2]pdc2018!Q425</f>
        <v>0</v>
      </c>
      <c r="R425" s="230">
        <f>[2]pdc2018!R425</f>
        <v>0</v>
      </c>
      <c r="S425" s="231">
        <f>[2]pdc2018!S425</f>
        <v>0</v>
      </c>
      <c r="T425" s="229">
        <f t="shared" si="36"/>
        <v>0</v>
      </c>
      <c r="U425" s="232" t="str">
        <f t="shared" si="37"/>
        <v/>
      </c>
      <c r="V425" s="229">
        <f t="shared" si="38"/>
        <v>0</v>
      </c>
      <c r="W425" s="232" t="str">
        <f t="shared" si="39"/>
        <v/>
      </c>
      <c r="X425" s="229">
        <f t="shared" si="40"/>
        <v>0</v>
      </c>
      <c r="Y425" s="232" t="str">
        <f t="shared" si="41"/>
        <v/>
      </c>
    </row>
    <row r="426" spans="1:25" ht="39" customHeight="1">
      <c r="A426" s="189" t="s">
        <v>1053</v>
      </c>
      <c r="B426" s="242" t="s">
        <v>1726</v>
      </c>
      <c r="C426" s="243" t="s">
        <v>2129</v>
      </c>
      <c r="D426" s="243" t="s">
        <v>1054</v>
      </c>
      <c r="E426" s="265" t="s">
        <v>3505</v>
      </c>
      <c r="F426" s="245" t="s">
        <v>3506</v>
      </c>
      <c r="G426" s="259" t="s">
        <v>357</v>
      </c>
      <c r="H426" s="259" t="s">
        <v>3362</v>
      </c>
      <c r="I426" s="260" t="s">
        <v>3408</v>
      </c>
      <c r="J426" s="261" t="s">
        <v>647</v>
      </c>
      <c r="K426" s="364" t="s">
        <v>2408</v>
      </c>
      <c r="L426" s="366" t="s">
        <v>1733</v>
      </c>
      <c r="M426" s="249"/>
      <c r="N426" s="229">
        <f>[2]pdc2018!N426</f>
        <v>237042.25</v>
      </c>
      <c r="O426" s="230">
        <f>[2]pdc2018!O426</f>
        <v>0</v>
      </c>
      <c r="P426" s="230">
        <f>[2]pdc2018!P426</f>
        <v>0</v>
      </c>
      <c r="Q426" s="230">
        <f>[2]pdc2018!Q426</f>
        <v>0</v>
      </c>
      <c r="R426" s="230">
        <f>[2]pdc2018!R426</f>
        <v>0</v>
      </c>
      <c r="S426" s="231">
        <f>[2]pdc2018!S426</f>
        <v>0</v>
      </c>
      <c r="T426" s="229">
        <f t="shared" si="36"/>
        <v>0</v>
      </c>
      <c r="U426" s="232" t="str">
        <f t="shared" si="37"/>
        <v/>
      </c>
      <c r="V426" s="229">
        <f t="shared" si="38"/>
        <v>0</v>
      </c>
      <c r="W426" s="232" t="str">
        <f t="shared" si="39"/>
        <v/>
      </c>
      <c r="X426" s="229">
        <f t="shared" si="40"/>
        <v>0</v>
      </c>
      <c r="Y426" s="232" t="str">
        <f t="shared" si="41"/>
        <v/>
      </c>
    </row>
    <row r="427" spans="1:25" ht="39" customHeight="1">
      <c r="A427" s="189" t="s">
        <v>2683</v>
      </c>
      <c r="B427" s="242" t="s">
        <v>1726</v>
      </c>
      <c r="C427" s="243" t="s">
        <v>2129</v>
      </c>
      <c r="D427" s="243" t="s">
        <v>2684</v>
      </c>
      <c r="E427" s="265" t="s">
        <v>3507</v>
      </c>
      <c r="F427" s="245" t="s">
        <v>3508</v>
      </c>
      <c r="G427" s="259" t="s">
        <v>358</v>
      </c>
      <c r="H427" s="259" t="s">
        <v>3364</v>
      </c>
      <c r="I427" s="260" t="s">
        <v>3411</v>
      </c>
      <c r="J427" s="261" t="s">
        <v>647</v>
      </c>
      <c r="K427" s="364" t="s">
        <v>2408</v>
      </c>
      <c r="L427" s="366" t="s">
        <v>1733</v>
      </c>
      <c r="M427" s="249"/>
      <c r="N427" s="229">
        <f>[2]pdc2018!N427</f>
        <v>36370.199999999997</v>
      </c>
      <c r="O427" s="230">
        <f>[2]pdc2018!O427</f>
        <v>0</v>
      </c>
      <c r="P427" s="230">
        <f>[2]pdc2018!P427</f>
        <v>0</v>
      </c>
      <c r="Q427" s="230">
        <f>[2]pdc2018!Q427</f>
        <v>0</v>
      </c>
      <c r="R427" s="230">
        <f>[2]pdc2018!R427</f>
        <v>0</v>
      </c>
      <c r="S427" s="231">
        <f>[2]pdc2018!S427</f>
        <v>0</v>
      </c>
      <c r="T427" s="229">
        <f t="shared" si="36"/>
        <v>0</v>
      </c>
      <c r="U427" s="232" t="str">
        <f t="shared" si="37"/>
        <v/>
      </c>
      <c r="V427" s="229">
        <f t="shared" si="38"/>
        <v>0</v>
      </c>
      <c r="W427" s="232" t="str">
        <f t="shared" si="39"/>
        <v/>
      </c>
      <c r="X427" s="229">
        <f t="shared" si="40"/>
        <v>0</v>
      </c>
      <c r="Y427" s="232" t="str">
        <f t="shared" si="41"/>
        <v/>
      </c>
    </row>
    <row r="428" spans="1:25" ht="39" customHeight="1">
      <c r="A428" s="189" t="s">
        <v>1055</v>
      </c>
      <c r="B428" s="242" t="s">
        <v>1726</v>
      </c>
      <c r="C428" s="243" t="s">
        <v>2129</v>
      </c>
      <c r="D428" s="243" t="s">
        <v>922</v>
      </c>
      <c r="E428" s="265" t="s">
        <v>3509</v>
      </c>
      <c r="F428" s="245" t="s">
        <v>3510</v>
      </c>
      <c r="G428" s="259" t="s">
        <v>359</v>
      </c>
      <c r="H428" s="259" t="s">
        <v>3366</v>
      </c>
      <c r="I428" s="260" t="s">
        <v>3418</v>
      </c>
      <c r="J428" s="261" t="s">
        <v>679</v>
      </c>
      <c r="K428" s="364" t="s">
        <v>2409</v>
      </c>
      <c r="L428" s="366" t="s">
        <v>1733</v>
      </c>
      <c r="M428" s="249"/>
      <c r="N428" s="229">
        <f>[2]pdc2018!N428</f>
        <v>1490220.92</v>
      </c>
      <c r="O428" s="230">
        <f>[2]pdc2018!O428</f>
        <v>0</v>
      </c>
      <c r="P428" s="230">
        <f>[2]pdc2018!P428</f>
        <v>0</v>
      </c>
      <c r="Q428" s="230">
        <f>[2]pdc2018!Q428</f>
        <v>0</v>
      </c>
      <c r="R428" s="230">
        <f>[2]pdc2018!R428</f>
        <v>0</v>
      </c>
      <c r="S428" s="231">
        <f>[2]pdc2018!S428</f>
        <v>0</v>
      </c>
      <c r="T428" s="229">
        <f t="shared" si="36"/>
        <v>0</v>
      </c>
      <c r="U428" s="232" t="str">
        <f t="shared" si="37"/>
        <v/>
      </c>
      <c r="V428" s="229">
        <f t="shared" si="38"/>
        <v>0</v>
      </c>
      <c r="W428" s="232" t="str">
        <f t="shared" si="39"/>
        <v/>
      </c>
      <c r="X428" s="229">
        <f t="shared" si="40"/>
        <v>0</v>
      </c>
      <c r="Y428" s="232" t="str">
        <f t="shared" si="41"/>
        <v/>
      </c>
    </row>
    <row r="429" spans="1:25" ht="39" customHeight="1">
      <c r="A429" s="189" t="s">
        <v>2685</v>
      </c>
      <c r="B429" s="242" t="s">
        <v>1726</v>
      </c>
      <c r="C429" s="243" t="s">
        <v>2129</v>
      </c>
      <c r="D429" s="243" t="s">
        <v>2612</v>
      </c>
      <c r="E429" s="265" t="s">
        <v>3511</v>
      </c>
      <c r="F429" s="245" t="s">
        <v>3512</v>
      </c>
      <c r="G429" s="259" t="s">
        <v>962</v>
      </c>
      <c r="H429" s="259" t="s">
        <v>3368</v>
      </c>
      <c r="I429" s="260" t="s">
        <v>3421</v>
      </c>
      <c r="J429" s="261" t="s">
        <v>679</v>
      </c>
      <c r="K429" s="364" t="s">
        <v>2409</v>
      </c>
      <c r="L429" s="366" t="s">
        <v>1733</v>
      </c>
      <c r="M429" s="249"/>
      <c r="N429" s="229">
        <f>[2]pdc2018!N429</f>
        <v>239146.81</v>
      </c>
      <c r="O429" s="230">
        <f>[2]pdc2018!O429</f>
        <v>0</v>
      </c>
      <c r="P429" s="230">
        <f>[2]pdc2018!P429</f>
        <v>0</v>
      </c>
      <c r="Q429" s="230">
        <f>[2]pdc2018!Q429</f>
        <v>0</v>
      </c>
      <c r="R429" s="230">
        <f>[2]pdc2018!R429</f>
        <v>0</v>
      </c>
      <c r="S429" s="231">
        <f>[2]pdc2018!S429</f>
        <v>0</v>
      </c>
      <c r="T429" s="229">
        <f t="shared" si="36"/>
        <v>0</v>
      </c>
      <c r="U429" s="232" t="str">
        <f t="shared" si="37"/>
        <v/>
      </c>
      <c r="V429" s="229">
        <f t="shared" si="38"/>
        <v>0</v>
      </c>
      <c r="W429" s="232" t="str">
        <f t="shared" si="39"/>
        <v/>
      </c>
      <c r="X429" s="229">
        <f t="shared" si="40"/>
        <v>0</v>
      </c>
      <c r="Y429" s="232" t="str">
        <f t="shared" si="41"/>
        <v/>
      </c>
    </row>
    <row r="430" spans="1:25" ht="39" customHeight="1">
      <c r="A430" s="189" t="s">
        <v>1056</v>
      </c>
      <c r="B430" s="242" t="s">
        <v>1726</v>
      </c>
      <c r="C430" s="243" t="s">
        <v>2129</v>
      </c>
      <c r="D430" s="243" t="s">
        <v>1057</v>
      </c>
      <c r="E430" s="265" t="s">
        <v>3513</v>
      </c>
      <c r="F430" s="245" t="s">
        <v>3514</v>
      </c>
      <c r="G430" s="246" t="s">
        <v>354</v>
      </c>
      <c r="H430" s="246" t="s">
        <v>3358</v>
      </c>
      <c r="I430" s="247" t="s">
        <v>3398</v>
      </c>
      <c r="J430" s="248" t="s">
        <v>624</v>
      </c>
      <c r="K430" s="358" t="s">
        <v>2407</v>
      </c>
      <c r="L430" s="366" t="s">
        <v>1733</v>
      </c>
      <c r="M430" s="249"/>
      <c r="N430" s="229">
        <f>[2]pdc2018!N430</f>
        <v>256198</v>
      </c>
      <c r="O430" s="230">
        <f>[2]pdc2018!O430</f>
        <v>0</v>
      </c>
      <c r="P430" s="230">
        <f>[2]pdc2018!P430</f>
        <v>0</v>
      </c>
      <c r="Q430" s="230">
        <f>[2]pdc2018!Q430</f>
        <v>0</v>
      </c>
      <c r="R430" s="230">
        <f>[2]pdc2018!R430</f>
        <v>0</v>
      </c>
      <c r="S430" s="231">
        <f>[2]pdc2018!S430</f>
        <v>0</v>
      </c>
      <c r="T430" s="229">
        <f t="shared" si="36"/>
        <v>0</v>
      </c>
      <c r="U430" s="232" t="str">
        <f t="shared" si="37"/>
        <v/>
      </c>
      <c r="V430" s="229">
        <f t="shared" si="38"/>
        <v>0</v>
      </c>
      <c r="W430" s="232" t="str">
        <f t="shared" si="39"/>
        <v/>
      </c>
      <c r="X430" s="229">
        <f t="shared" si="40"/>
        <v>0</v>
      </c>
      <c r="Y430" s="232" t="str">
        <f t="shared" si="41"/>
        <v/>
      </c>
    </row>
    <row r="431" spans="1:25" ht="39" customHeight="1">
      <c r="A431" s="189" t="s">
        <v>2062</v>
      </c>
      <c r="B431" s="242" t="s">
        <v>1726</v>
      </c>
      <c r="C431" s="243" t="s">
        <v>2129</v>
      </c>
      <c r="D431" s="243" t="s">
        <v>2063</v>
      </c>
      <c r="E431" s="265" t="s">
        <v>3515</v>
      </c>
      <c r="F431" s="245" t="s">
        <v>3516</v>
      </c>
      <c r="G431" s="246" t="s">
        <v>355</v>
      </c>
      <c r="H431" s="246" t="s">
        <v>3360</v>
      </c>
      <c r="I431" s="247" t="s">
        <v>3401</v>
      </c>
      <c r="J431" s="248" t="s">
        <v>624</v>
      </c>
      <c r="K431" s="358" t="s">
        <v>2407</v>
      </c>
      <c r="L431" s="366" t="s">
        <v>1733</v>
      </c>
      <c r="M431" s="249"/>
      <c r="N431" s="229">
        <f>[2]pdc2018!N431</f>
        <v>41409</v>
      </c>
      <c r="O431" s="230">
        <f>[2]pdc2018!O431</f>
        <v>0</v>
      </c>
      <c r="P431" s="230">
        <f>[2]pdc2018!P431</f>
        <v>0</v>
      </c>
      <c r="Q431" s="230">
        <f>[2]pdc2018!Q431</f>
        <v>0</v>
      </c>
      <c r="R431" s="230">
        <f>[2]pdc2018!R431</f>
        <v>0</v>
      </c>
      <c r="S431" s="231">
        <f>[2]pdc2018!S431</f>
        <v>0</v>
      </c>
      <c r="T431" s="229">
        <f t="shared" si="36"/>
        <v>0</v>
      </c>
      <c r="U431" s="232" t="str">
        <f t="shared" si="37"/>
        <v/>
      </c>
      <c r="V431" s="229">
        <f t="shared" si="38"/>
        <v>0</v>
      </c>
      <c r="W431" s="232" t="str">
        <f t="shared" si="39"/>
        <v/>
      </c>
      <c r="X431" s="229">
        <f t="shared" si="40"/>
        <v>0</v>
      </c>
      <c r="Y431" s="232" t="str">
        <f t="shared" si="41"/>
        <v/>
      </c>
    </row>
    <row r="432" spans="1:25" ht="39" customHeight="1">
      <c r="A432" s="189" t="s">
        <v>1058</v>
      </c>
      <c r="B432" s="242" t="s">
        <v>1726</v>
      </c>
      <c r="C432" s="243" t="s">
        <v>2129</v>
      </c>
      <c r="D432" s="243" t="s">
        <v>1776</v>
      </c>
      <c r="E432" s="265" t="s">
        <v>3517</v>
      </c>
      <c r="F432" s="245" t="s">
        <v>3518</v>
      </c>
      <c r="G432" s="246" t="s">
        <v>357</v>
      </c>
      <c r="H432" s="246" t="s">
        <v>3362</v>
      </c>
      <c r="I432" s="247" t="s">
        <v>3408</v>
      </c>
      <c r="J432" s="248" t="s">
        <v>647</v>
      </c>
      <c r="K432" s="358" t="s">
        <v>2408</v>
      </c>
      <c r="L432" s="366" t="s">
        <v>1733</v>
      </c>
      <c r="M432" s="249"/>
      <c r="N432" s="229">
        <f>[2]pdc2018!N432</f>
        <v>0</v>
      </c>
      <c r="O432" s="230">
        <f>[2]pdc2018!O432</f>
        <v>0</v>
      </c>
      <c r="P432" s="230">
        <f>[2]pdc2018!P432</f>
        <v>0</v>
      </c>
      <c r="Q432" s="230">
        <f>[2]pdc2018!Q432</f>
        <v>0</v>
      </c>
      <c r="R432" s="230">
        <f>[2]pdc2018!R432</f>
        <v>0</v>
      </c>
      <c r="S432" s="231">
        <f>[2]pdc2018!S432</f>
        <v>0</v>
      </c>
      <c r="T432" s="229">
        <f t="shared" si="36"/>
        <v>0</v>
      </c>
      <c r="U432" s="232" t="str">
        <f t="shared" si="37"/>
        <v/>
      </c>
      <c r="V432" s="229">
        <f t="shared" si="38"/>
        <v>0</v>
      </c>
      <c r="W432" s="232" t="str">
        <f t="shared" si="39"/>
        <v/>
      </c>
      <c r="X432" s="229">
        <f t="shared" si="40"/>
        <v>0</v>
      </c>
      <c r="Y432" s="232" t="str">
        <f t="shared" si="41"/>
        <v/>
      </c>
    </row>
    <row r="433" spans="1:25" ht="39" customHeight="1">
      <c r="A433" s="189" t="s">
        <v>2064</v>
      </c>
      <c r="B433" s="242" t="s">
        <v>1726</v>
      </c>
      <c r="C433" s="243" t="s">
        <v>2129</v>
      </c>
      <c r="D433" s="243" t="s">
        <v>2131</v>
      </c>
      <c r="E433" s="265" t="s">
        <v>3519</v>
      </c>
      <c r="F433" s="245" t="s">
        <v>3520</v>
      </c>
      <c r="G433" s="246" t="s">
        <v>358</v>
      </c>
      <c r="H433" s="246" t="s">
        <v>3364</v>
      </c>
      <c r="I433" s="247" t="s">
        <v>3411</v>
      </c>
      <c r="J433" s="248" t="s">
        <v>647</v>
      </c>
      <c r="K433" s="358" t="s">
        <v>2408</v>
      </c>
      <c r="L433" s="366" t="s">
        <v>1733</v>
      </c>
      <c r="M433" s="249"/>
      <c r="N433" s="229">
        <f>[2]pdc2018!N433</f>
        <v>0</v>
      </c>
      <c r="O433" s="230">
        <f>[2]pdc2018!O433</f>
        <v>0</v>
      </c>
      <c r="P433" s="230">
        <f>[2]pdc2018!P433</f>
        <v>0</v>
      </c>
      <c r="Q433" s="230">
        <f>[2]pdc2018!Q433</f>
        <v>0</v>
      </c>
      <c r="R433" s="230">
        <f>[2]pdc2018!R433</f>
        <v>0</v>
      </c>
      <c r="S433" s="231">
        <f>[2]pdc2018!S433</f>
        <v>0</v>
      </c>
      <c r="T433" s="229">
        <f t="shared" si="36"/>
        <v>0</v>
      </c>
      <c r="U433" s="232" t="str">
        <f t="shared" si="37"/>
        <v/>
      </c>
      <c r="V433" s="229">
        <f t="shared" si="38"/>
        <v>0</v>
      </c>
      <c r="W433" s="232" t="str">
        <f t="shared" si="39"/>
        <v/>
      </c>
      <c r="X433" s="229">
        <f t="shared" si="40"/>
        <v>0</v>
      </c>
      <c r="Y433" s="232" t="str">
        <f t="shared" si="41"/>
        <v/>
      </c>
    </row>
    <row r="434" spans="1:25" ht="39" customHeight="1">
      <c r="A434" s="189" t="s">
        <v>42</v>
      </c>
      <c r="B434" s="242" t="s">
        <v>1726</v>
      </c>
      <c r="C434" s="243" t="s">
        <v>2129</v>
      </c>
      <c r="D434" s="243" t="s">
        <v>43</v>
      </c>
      <c r="E434" s="265" t="s">
        <v>3521</v>
      </c>
      <c r="F434" s="245" t="s">
        <v>3522</v>
      </c>
      <c r="G434" s="246" t="s">
        <v>359</v>
      </c>
      <c r="H434" s="246" t="s">
        <v>3366</v>
      </c>
      <c r="I434" s="247" t="s">
        <v>3418</v>
      </c>
      <c r="J434" s="248" t="s">
        <v>679</v>
      </c>
      <c r="K434" s="358" t="s">
        <v>2409</v>
      </c>
      <c r="L434" s="366" t="s">
        <v>1733</v>
      </c>
      <c r="M434" s="249"/>
      <c r="N434" s="229">
        <f>[2]pdc2018!N434</f>
        <v>17345</v>
      </c>
      <c r="O434" s="230">
        <f>[2]pdc2018!O434</f>
        <v>0</v>
      </c>
      <c r="P434" s="230">
        <f>[2]pdc2018!P434</f>
        <v>0</v>
      </c>
      <c r="Q434" s="230">
        <f>[2]pdc2018!Q434</f>
        <v>0</v>
      </c>
      <c r="R434" s="230">
        <f>[2]pdc2018!R434</f>
        <v>0</v>
      </c>
      <c r="S434" s="231">
        <f>[2]pdc2018!S434</f>
        <v>0</v>
      </c>
      <c r="T434" s="229">
        <f t="shared" si="36"/>
        <v>0</v>
      </c>
      <c r="U434" s="232" t="str">
        <f t="shared" si="37"/>
        <v/>
      </c>
      <c r="V434" s="229">
        <f t="shared" si="38"/>
        <v>0</v>
      </c>
      <c r="W434" s="232" t="str">
        <f t="shared" si="39"/>
        <v/>
      </c>
      <c r="X434" s="229">
        <f t="shared" si="40"/>
        <v>0</v>
      </c>
      <c r="Y434" s="232" t="str">
        <f t="shared" si="41"/>
        <v/>
      </c>
    </row>
    <row r="435" spans="1:25" ht="39" customHeight="1">
      <c r="A435" s="189" t="s">
        <v>2988</v>
      </c>
      <c r="B435" s="242" t="s">
        <v>1726</v>
      </c>
      <c r="C435" s="243" t="s">
        <v>2129</v>
      </c>
      <c r="D435" s="243" t="s">
        <v>2989</v>
      </c>
      <c r="E435" s="265" t="s">
        <v>3523</v>
      </c>
      <c r="F435" s="245" t="s">
        <v>3524</v>
      </c>
      <c r="G435" s="246" t="s">
        <v>962</v>
      </c>
      <c r="H435" s="246" t="s">
        <v>3368</v>
      </c>
      <c r="I435" s="247" t="s">
        <v>3421</v>
      </c>
      <c r="J435" s="248" t="s">
        <v>679</v>
      </c>
      <c r="K435" s="358" t="s">
        <v>2409</v>
      </c>
      <c r="L435" s="366" t="s">
        <v>1733</v>
      </c>
      <c r="M435" s="249"/>
      <c r="N435" s="229">
        <f>[2]pdc2018!N435</f>
        <v>3718</v>
      </c>
      <c r="O435" s="230">
        <f>[2]pdc2018!O435</f>
        <v>0</v>
      </c>
      <c r="P435" s="230">
        <f>[2]pdc2018!P435</f>
        <v>0</v>
      </c>
      <c r="Q435" s="230">
        <f>[2]pdc2018!Q435</f>
        <v>0</v>
      </c>
      <c r="R435" s="230">
        <f>[2]pdc2018!R435</f>
        <v>0</v>
      </c>
      <c r="S435" s="231">
        <f>[2]pdc2018!S435</f>
        <v>0</v>
      </c>
      <c r="T435" s="229">
        <f t="shared" si="36"/>
        <v>0</v>
      </c>
      <c r="U435" s="232" t="str">
        <f t="shared" si="37"/>
        <v/>
      </c>
      <c r="V435" s="229">
        <f t="shared" si="38"/>
        <v>0</v>
      </c>
      <c r="W435" s="232" t="str">
        <f t="shared" si="39"/>
        <v/>
      </c>
      <c r="X435" s="229">
        <f t="shared" si="40"/>
        <v>0</v>
      </c>
      <c r="Y435" s="232" t="str">
        <f t="shared" si="41"/>
        <v/>
      </c>
    </row>
    <row r="436" spans="1:25" ht="39" customHeight="1">
      <c r="A436" s="189" t="s">
        <v>44</v>
      </c>
      <c r="B436" s="242" t="s">
        <v>1726</v>
      </c>
      <c r="C436" s="243" t="s">
        <v>2129</v>
      </c>
      <c r="D436" s="243" t="s">
        <v>45</v>
      </c>
      <c r="E436" s="265" t="s">
        <v>3525</v>
      </c>
      <c r="F436" s="245" t="s">
        <v>3526</v>
      </c>
      <c r="G436" s="259" t="s">
        <v>354</v>
      </c>
      <c r="H436" s="259" t="s">
        <v>3358</v>
      </c>
      <c r="I436" s="260" t="s">
        <v>3398</v>
      </c>
      <c r="J436" s="261" t="s">
        <v>624</v>
      </c>
      <c r="K436" s="364" t="s">
        <v>2407</v>
      </c>
      <c r="L436" s="366" t="s">
        <v>1733</v>
      </c>
      <c r="M436" s="249"/>
      <c r="N436" s="229">
        <f>[2]pdc2018!N436</f>
        <v>0</v>
      </c>
      <c r="O436" s="230">
        <f>[2]pdc2018!O436</f>
        <v>2239300</v>
      </c>
      <c r="P436" s="230">
        <f>[2]pdc2018!P436</f>
        <v>2018480</v>
      </c>
      <c r="Q436" s="230">
        <f>[2]pdc2018!Q436</f>
        <v>831200</v>
      </c>
      <c r="R436" s="230">
        <f>[2]pdc2018!R436</f>
        <v>1098260</v>
      </c>
      <c r="S436" s="231">
        <f>[2]pdc2018!S436</f>
        <v>831200</v>
      </c>
      <c r="T436" s="229">
        <f t="shared" si="36"/>
        <v>-1187280</v>
      </c>
      <c r="U436" s="232">
        <f t="shared" si="37"/>
        <v>-0.5882049859300067</v>
      </c>
      <c r="V436" s="229">
        <f t="shared" si="38"/>
        <v>267060</v>
      </c>
      <c r="W436" s="232">
        <f t="shared" si="39"/>
        <v>0.32129451395572667</v>
      </c>
      <c r="X436" s="229">
        <f t="shared" si="40"/>
        <v>-267060</v>
      </c>
      <c r="Y436" s="232">
        <f t="shared" si="41"/>
        <v>-0.24316646331469779</v>
      </c>
    </row>
    <row r="437" spans="1:25" ht="39" customHeight="1">
      <c r="A437" s="189" t="s">
        <v>2990</v>
      </c>
      <c r="B437" s="242" t="s">
        <v>1726</v>
      </c>
      <c r="C437" s="243" t="s">
        <v>2129</v>
      </c>
      <c r="D437" s="243" t="s">
        <v>2991</v>
      </c>
      <c r="E437" s="265" t="s">
        <v>3527</v>
      </c>
      <c r="F437" s="245" t="s">
        <v>3528</v>
      </c>
      <c r="G437" s="259" t="s">
        <v>355</v>
      </c>
      <c r="H437" s="259" t="s">
        <v>3360</v>
      </c>
      <c r="I437" s="260" t="s">
        <v>3401</v>
      </c>
      <c r="J437" s="261" t="s">
        <v>624</v>
      </c>
      <c r="K437" s="364" t="s">
        <v>2407</v>
      </c>
      <c r="L437" s="366" t="s">
        <v>1733</v>
      </c>
      <c r="M437" s="249"/>
      <c r="N437" s="229">
        <f>[2]pdc2018!N437</f>
        <v>0</v>
      </c>
      <c r="O437" s="230">
        <f>[2]pdc2018!O437</f>
        <v>184700</v>
      </c>
      <c r="P437" s="230">
        <f>[2]pdc2018!P437</f>
        <v>188030</v>
      </c>
      <c r="Q437" s="230">
        <f>[2]pdc2018!Q437</f>
        <v>113910</v>
      </c>
      <c r="R437" s="230">
        <f>[2]pdc2018!R437</f>
        <v>187470</v>
      </c>
      <c r="S437" s="231">
        <f>[2]pdc2018!S437</f>
        <v>113910</v>
      </c>
      <c r="T437" s="229">
        <f t="shared" si="36"/>
        <v>-74120</v>
      </c>
      <c r="U437" s="232">
        <f t="shared" si="37"/>
        <v>-0.39419241610381323</v>
      </c>
      <c r="V437" s="229">
        <f t="shared" si="38"/>
        <v>73560</v>
      </c>
      <c r="W437" s="232">
        <f t="shared" si="39"/>
        <v>0.64577297866736894</v>
      </c>
      <c r="X437" s="229">
        <f t="shared" si="40"/>
        <v>-73560</v>
      </c>
      <c r="Y437" s="232">
        <f t="shared" si="41"/>
        <v>-0.3923827812449992</v>
      </c>
    </row>
    <row r="438" spans="1:25" ht="39" customHeight="1">
      <c r="A438" s="189" t="s">
        <v>46</v>
      </c>
      <c r="B438" s="242" t="s">
        <v>1726</v>
      </c>
      <c r="C438" s="243" t="s">
        <v>2129</v>
      </c>
      <c r="D438" s="243" t="s">
        <v>1623</v>
      </c>
      <c r="E438" s="265" t="s">
        <v>3529</v>
      </c>
      <c r="F438" s="245" t="s">
        <v>3530</v>
      </c>
      <c r="G438" s="259" t="s">
        <v>357</v>
      </c>
      <c r="H438" s="259" t="s">
        <v>3362</v>
      </c>
      <c r="I438" s="260" t="s">
        <v>3408</v>
      </c>
      <c r="J438" s="261" t="s">
        <v>647</v>
      </c>
      <c r="K438" s="364" t="s">
        <v>2408</v>
      </c>
      <c r="L438" s="366" t="s">
        <v>1733</v>
      </c>
      <c r="M438" s="249"/>
      <c r="N438" s="229">
        <f>[2]pdc2018!N438</f>
        <v>0</v>
      </c>
      <c r="O438" s="230">
        <f>[2]pdc2018!O438</f>
        <v>292900</v>
      </c>
      <c r="P438" s="230">
        <f>[2]pdc2018!P438</f>
        <v>317590</v>
      </c>
      <c r="Q438" s="230">
        <f>[2]pdc2018!Q438</f>
        <v>129780</v>
      </c>
      <c r="R438" s="230">
        <f>[2]pdc2018!R438</f>
        <v>166350</v>
      </c>
      <c r="S438" s="231">
        <f>[2]pdc2018!S438</f>
        <v>129780</v>
      </c>
      <c r="T438" s="229">
        <f t="shared" si="36"/>
        <v>-187810</v>
      </c>
      <c r="U438" s="232">
        <f t="shared" si="37"/>
        <v>-0.591359929468812</v>
      </c>
      <c r="V438" s="229">
        <f t="shared" si="38"/>
        <v>36570</v>
      </c>
      <c r="W438" s="232">
        <f t="shared" si="39"/>
        <v>0.28178455848358763</v>
      </c>
      <c r="X438" s="229">
        <f t="shared" si="40"/>
        <v>-36570</v>
      </c>
      <c r="Y438" s="232">
        <f t="shared" si="41"/>
        <v>-0.21983769161406672</v>
      </c>
    </row>
    <row r="439" spans="1:25" ht="39" customHeight="1">
      <c r="A439" s="189" t="s">
        <v>2992</v>
      </c>
      <c r="B439" s="242" t="s">
        <v>1726</v>
      </c>
      <c r="C439" s="243" t="s">
        <v>2129</v>
      </c>
      <c r="D439" s="243" t="s">
        <v>895</v>
      </c>
      <c r="E439" s="265" t="s">
        <v>3531</v>
      </c>
      <c r="F439" s="245" t="s">
        <v>3532</v>
      </c>
      <c r="G439" s="259" t="s">
        <v>358</v>
      </c>
      <c r="H439" s="259" t="s">
        <v>3364</v>
      </c>
      <c r="I439" s="260" t="s">
        <v>3411</v>
      </c>
      <c r="J439" s="261" t="s">
        <v>647</v>
      </c>
      <c r="K439" s="364" t="s">
        <v>2408</v>
      </c>
      <c r="L439" s="366" t="s">
        <v>1733</v>
      </c>
      <c r="M439" s="249"/>
      <c r="N439" s="229">
        <f>[2]pdc2018!N439</f>
        <v>0</v>
      </c>
      <c r="O439" s="230">
        <f>[2]pdc2018!O439</f>
        <v>70800</v>
      </c>
      <c r="P439" s="230">
        <f>[2]pdc2018!P439</f>
        <v>34610</v>
      </c>
      <c r="Q439" s="230">
        <f>[2]pdc2018!Q439</f>
        <v>46510</v>
      </c>
      <c r="R439" s="230">
        <f>[2]pdc2018!R439</f>
        <v>59590</v>
      </c>
      <c r="S439" s="231">
        <f>[2]pdc2018!S439</f>
        <v>46510</v>
      </c>
      <c r="T439" s="229">
        <f t="shared" si="36"/>
        <v>11900</v>
      </c>
      <c r="U439" s="232">
        <f t="shared" si="37"/>
        <v>0.34383126264085523</v>
      </c>
      <c r="V439" s="229">
        <f t="shared" si="38"/>
        <v>13080</v>
      </c>
      <c r="W439" s="232">
        <f t="shared" si="39"/>
        <v>0.28122984304450654</v>
      </c>
      <c r="X439" s="229">
        <f t="shared" si="40"/>
        <v>-13080</v>
      </c>
      <c r="Y439" s="232">
        <f t="shared" si="41"/>
        <v>-0.21949991609330424</v>
      </c>
    </row>
    <row r="440" spans="1:25" ht="39" customHeight="1">
      <c r="A440" s="189" t="s">
        <v>47</v>
      </c>
      <c r="B440" s="242" t="s">
        <v>1726</v>
      </c>
      <c r="C440" s="243" t="s">
        <v>2129</v>
      </c>
      <c r="D440" s="243" t="s">
        <v>686</v>
      </c>
      <c r="E440" s="265" t="s">
        <v>3533</v>
      </c>
      <c r="F440" s="245" t="s">
        <v>3534</v>
      </c>
      <c r="G440" s="259" t="s">
        <v>359</v>
      </c>
      <c r="H440" s="259" t="s">
        <v>3366</v>
      </c>
      <c r="I440" s="260" t="s">
        <v>3418</v>
      </c>
      <c r="J440" s="261" t="s">
        <v>679</v>
      </c>
      <c r="K440" s="364" t="s">
        <v>2409</v>
      </c>
      <c r="L440" s="366" t="s">
        <v>1733</v>
      </c>
      <c r="M440" s="249"/>
      <c r="N440" s="229">
        <f>[2]pdc2018!N440</f>
        <v>0</v>
      </c>
      <c r="O440" s="230">
        <f>[2]pdc2018!O440</f>
        <v>4085100</v>
      </c>
      <c r="P440" s="230">
        <f>[2]pdc2018!P440</f>
        <v>2361200</v>
      </c>
      <c r="Q440" s="230">
        <f>[2]pdc2018!Q440</f>
        <v>964230</v>
      </c>
      <c r="R440" s="230">
        <f>[2]pdc2018!R440</f>
        <v>1250730</v>
      </c>
      <c r="S440" s="231">
        <f>[2]pdc2018!S440</f>
        <v>1503560</v>
      </c>
      <c r="T440" s="229">
        <f t="shared" si="36"/>
        <v>-1396970</v>
      </c>
      <c r="U440" s="232">
        <f t="shared" si="37"/>
        <v>-0.59163560901236656</v>
      </c>
      <c r="V440" s="229">
        <f t="shared" si="38"/>
        <v>286500</v>
      </c>
      <c r="W440" s="232">
        <f t="shared" si="39"/>
        <v>0.29712827852275908</v>
      </c>
      <c r="X440" s="229">
        <f t="shared" si="40"/>
        <v>252830</v>
      </c>
      <c r="Y440" s="232">
        <f t="shared" si="41"/>
        <v>0.20214594676708803</v>
      </c>
    </row>
    <row r="441" spans="1:25" ht="39" customHeight="1">
      <c r="A441" s="189" t="s">
        <v>2993</v>
      </c>
      <c r="B441" s="242" t="s">
        <v>1726</v>
      </c>
      <c r="C441" s="243" t="s">
        <v>2129</v>
      </c>
      <c r="D441" s="243" t="s">
        <v>2994</v>
      </c>
      <c r="E441" s="265" t="s">
        <v>3535</v>
      </c>
      <c r="F441" s="245" t="s">
        <v>3536</v>
      </c>
      <c r="G441" s="259" t="s">
        <v>962</v>
      </c>
      <c r="H441" s="259" t="s">
        <v>3368</v>
      </c>
      <c r="I441" s="260" t="s">
        <v>3421</v>
      </c>
      <c r="J441" s="261" t="s">
        <v>679</v>
      </c>
      <c r="K441" s="364" t="s">
        <v>2409</v>
      </c>
      <c r="L441" s="366" t="s">
        <v>1733</v>
      </c>
      <c r="M441" s="228"/>
      <c r="N441" s="229">
        <f>[2]pdc2018!N441</f>
        <v>0</v>
      </c>
      <c r="O441" s="230">
        <f>[2]pdc2018!O441</f>
        <v>629600</v>
      </c>
      <c r="P441" s="230">
        <f>[2]pdc2018!P441</f>
        <v>377100</v>
      </c>
      <c r="Q441" s="230">
        <f>[2]pdc2018!Q441</f>
        <v>212580</v>
      </c>
      <c r="R441" s="230">
        <f>[2]pdc2018!R441</f>
        <v>322880</v>
      </c>
      <c r="S441" s="231">
        <f>[2]pdc2018!S441</f>
        <v>212580</v>
      </c>
      <c r="T441" s="229">
        <f t="shared" si="36"/>
        <v>-164520</v>
      </c>
      <c r="U441" s="232">
        <f t="shared" si="37"/>
        <v>-0.43627684964200475</v>
      </c>
      <c r="V441" s="229">
        <f t="shared" si="38"/>
        <v>110300</v>
      </c>
      <c r="W441" s="232">
        <f t="shared" si="39"/>
        <v>0.51886348668736471</v>
      </c>
      <c r="X441" s="229">
        <f t="shared" si="40"/>
        <v>-110300</v>
      </c>
      <c r="Y441" s="232">
        <f t="shared" si="41"/>
        <v>-0.3416129831516353</v>
      </c>
    </row>
    <row r="442" spans="1:25" ht="28.5" customHeight="1">
      <c r="A442" s="219" t="s">
        <v>1059</v>
      </c>
      <c r="B442" s="220" t="s">
        <v>1060</v>
      </c>
      <c r="C442" s="221" t="s">
        <v>2718</v>
      </c>
      <c r="D442" s="221" t="s">
        <v>2719</v>
      </c>
      <c r="E442" s="222" t="s">
        <v>1062</v>
      </c>
      <c r="F442" s="222" t="s">
        <v>1061</v>
      </c>
      <c r="G442" s="223"/>
      <c r="H442" s="223"/>
      <c r="I442" s="224"/>
      <c r="J442" s="225"/>
      <c r="K442" s="362"/>
      <c r="L442" s="363"/>
      <c r="M442" s="249"/>
      <c r="N442" s="229">
        <f>[2]pdc2018!N442</f>
        <v>0</v>
      </c>
      <c r="O442" s="230">
        <f>[2]pdc2018!O442</f>
        <v>0</v>
      </c>
      <c r="P442" s="230">
        <f>[2]pdc2018!P442</f>
        <v>0</v>
      </c>
      <c r="Q442" s="230">
        <f>[2]pdc2018!Q442</f>
        <v>0</v>
      </c>
      <c r="R442" s="230">
        <f>[2]pdc2018!R442</f>
        <v>0</v>
      </c>
      <c r="S442" s="231">
        <f>[2]pdc2018!S442</f>
        <v>0</v>
      </c>
      <c r="T442" s="229">
        <f t="shared" si="36"/>
        <v>0</v>
      </c>
      <c r="U442" s="232" t="str">
        <f t="shared" si="37"/>
        <v/>
      </c>
      <c r="V442" s="229">
        <f t="shared" si="38"/>
        <v>0</v>
      </c>
      <c r="W442" s="232" t="str">
        <f t="shared" si="39"/>
        <v/>
      </c>
      <c r="X442" s="229">
        <f t="shared" si="40"/>
        <v>0</v>
      </c>
      <c r="Y442" s="232" t="str">
        <f t="shared" si="41"/>
        <v/>
      </c>
    </row>
    <row r="443" spans="1:25" ht="28.5" customHeight="1">
      <c r="A443" s="255" t="s">
        <v>1063</v>
      </c>
      <c r="B443" s="256" t="s">
        <v>1060</v>
      </c>
      <c r="C443" s="257" t="s">
        <v>2720</v>
      </c>
      <c r="D443" s="257" t="s">
        <v>2719</v>
      </c>
      <c r="E443" s="258" t="s">
        <v>1065</v>
      </c>
      <c r="F443" s="236" t="s">
        <v>1064</v>
      </c>
      <c r="G443" s="259"/>
      <c r="H443" s="259"/>
      <c r="I443" s="260"/>
      <c r="J443" s="261"/>
      <c r="K443" s="364"/>
      <c r="L443" s="365"/>
      <c r="M443" s="249"/>
      <c r="N443" s="229">
        <f>[2]pdc2018!N443</f>
        <v>0</v>
      </c>
      <c r="O443" s="230">
        <f>[2]pdc2018!O443</f>
        <v>0</v>
      </c>
      <c r="P443" s="230">
        <f>[2]pdc2018!P443</f>
        <v>0</v>
      </c>
      <c r="Q443" s="230">
        <f>[2]pdc2018!Q443</f>
        <v>0</v>
      </c>
      <c r="R443" s="230">
        <f>[2]pdc2018!R443</f>
        <v>0</v>
      </c>
      <c r="S443" s="231">
        <f>[2]pdc2018!S443</f>
        <v>0</v>
      </c>
      <c r="T443" s="229">
        <f t="shared" si="36"/>
        <v>0</v>
      </c>
      <c r="U443" s="232" t="str">
        <f t="shared" si="37"/>
        <v/>
      </c>
      <c r="V443" s="229">
        <f t="shared" si="38"/>
        <v>0</v>
      </c>
      <c r="W443" s="232" t="str">
        <f t="shared" si="39"/>
        <v/>
      </c>
      <c r="X443" s="229">
        <f t="shared" si="40"/>
        <v>0</v>
      </c>
      <c r="Y443" s="232" t="str">
        <f t="shared" si="41"/>
        <v/>
      </c>
    </row>
    <row r="444" spans="1:25" ht="28.5" customHeight="1">
      <c r="A444" s="189" t="s">
        <v>1066</v>
      </c>
      <c r="B444" s="242" t="s">
        <v>1060</v>
      </c>
      <c r="C444" s="243" t="s">
        <v>2720</v>
      </c>
      <c r="D444" s="243" t="s">
        <v>2717</v>
      </c>
      <c r="E444" s="265" t="s">
        <v>3537</v>
      </c>
      <c r="F444" s="245" t="s">
        <v>3538</v>
      </c>
      <c r="G444" s="259" t="s">
        <v>963</v>
      </c>
      <c r="H444" s="259" t="s">
        <v>2995</v>
      </c>
      <c r="I444" s="260" t="s">
        <v>3539</v>
      </c>
      <c r="J444" s="261" t="s">
        <v>148</v>
      </c>
      <c r="K444" s="364" t="s">
        <v>2410</v>
      </c>
      <c r="L444" s="366" t="s">
        <v>1733</v>
      </c>
      <c r="M444" s="249"/>
      <c r="N444" s="229">
        <f>[2]pdc2018!N444</f>
        <v>782045.74</v>
      </c>
      <c r="O444" s="230">
        <f>[2]pdc2018!O444</f>
        <v>790700</v>
      </c>
      <c r="P444" s="230">
        <f>[2]pdc2018!P444</f>
        <v>749000</v>
      </c>
      <c r="Q444" s="230">
        <f>[2]pdc2018!Q444</f>
        <v>807000</v>
      </c>
      <c r="R444" s="230">
        <f>[2]pdc2018!R444</f>
        <v>807000</v>
      </c>
      <c r="S444" s="231">
        <f>[2]pdc2018!S444</f>
        <v>814000</v>
      </c>
      <c r="T444" s="229">
        <f t="shared" si="36"/>
        <v>58000</v>
      </c>
      <c r="U444" s="232">
        <f t="shared" si="37"/>
        <v>7.7436582109479304E-2</v>
      </c>
      <c r="V444" s="229">
        <f t="shared" si="38"/>
        <v>0</v>
      </c>
      <c r="W444" s="232">
        <f t="shared" si="39"/>
        <v>0</v>
      </c>
      <c r="X444" s="229">
        <f t="shared" si="40"/>
        <v>7000</v>
      </c>
      <c r="Y444" s="232">
        <f t="shared" si="41"/>
        <v>8.6741016109045856E-3</v>
      </c>
    </row>
    <row r="445" spans="1:25" ht="28.5" customHeight="1">
      <c r="A445" s="189" t="s">
        <v>2996</v>
      </c>
      <c r="B445" s="242" t="s">
        <v>1060</v>
      </c>
      <c r="C445" s="243" t="s">
        <v>2720</v>
      </c>
      <c r="D445" s="243" t="s">
        <v>2358</v>
      </c>
      <c r="E445" s="265" t="s">
        <v>3540</v>
      </c>
      <c r="F445" s="245" t="s">
        <v>3541</v>
      </c>
      <c r="G445" s="259" t="s">
        <v>964</v>
      </c>
      <c r="H445" s="259" t="s">
        <v>2997</v>
      </c>
      <c r="I445" s="260" t="s">
        <v>3542</v>
      </c>
      <c r="J445" s="261" t="s">
        <v>148</v>
      </c>
      <c r="K445" s="364" t="s">
        <v>2410</v>
      </c>
      <c r="L445" s="366" t="s">
        <v>1733</v>
      </c>
      <c r="M445" s="249"/>
      <c r="N445" s="229">
        <f>[2]pdc2018!N445</f>
        <v>201071.05</v>
      </c>
      <c r="O445" s="230">
        <f>[2]pdc2018!O445</f>
        <v>199500</v>
      </c>
      <c r="P445" s="230">
        <f>[2]pdc2018!P445</f>
        <v>200000</v>
      </c>
      <c r="Q445" s="230">
        <f>[2]pdc2018!Q445</f>
        <v>200000</v>
      </c>
      <c r="R445" s="230">
        <f>[2]pdc2018!R445</f>
        <v>200000</v>
      </c>
      <c r="S445" s="231">
        <f>[2]pdc2018!S445</f>
        <v>200000</v>
      </c>
      <c r="T445" s="229">
        <f t="shared" si="36"/>
        <v>0</v>
      </c>
      <c r="U445" s="232">
        <f t="shared" si="37"/>
        <v>0</v>
      </c>
      <c r="V445" s="229">
        <f t="shared" si="38"/>
        <v>0</v>
      </c>
      <c r="W445" s="232">
        <f t="shared" si="39"/>
        <v>0</v>
      </c>
      <c r="X445" s="229">
        <f t="shared" si="40"/>
        <v>0</v>
      </c>
      <c r="Y445" s="232">
        <f t="shared" si="41"/>
        <v>0</v>
      </c>
    </row>
    <row r="446" spans="1:25" ht="38.25" customHeight="1">
      <c r="A446" s="189" t="s">
        <v>1067</v>
      </c>
      <c r="B446" s="242" t="s">
        <v>1060</v>
      </c>
      <c r="C446" s="243" t="s">
        <v>2720</v>
      </c>
      <c r="D446" s="243" t="s">
        <v>2725</v>
      </c>
      <c r="E446" s="265" t="s">
        <v>3543</v>
      </c>
      <c r="F446" s="245" t="s">
        <v>3544</v>
      </c>
      <c r="G446" s="259" t="s">
        <v>963</v>
      </c>
      <c r="H446" s="259" t="s">
        <v>2995</v>
      </c>
      <c r="I446" s="260" t="s">
        <v>3539</v>
      </c>
      <c r="J446" s="261" t="s">
        <v>148</v>
      </c>
      <c r="K446" s="364" t="s">
        <v>2410</v>
      </c>
      <c r="L446" s="366" t="s">
        <v>1733</v>
      </c>
      <c r="M446" s="249"/>
      <c r="N446" s="229">
        <f>[2]pdc2018!N446</f>
        <v>0</v>
      </c>
      <c r="O446" s="230">
        <f>[2]pdc2018!O446</f>
        <v>0</v>
      </c>
      <c r="P446" s="230">
        <f>[2]pdc2018!P446</f>
        <v>0</v>
      </c>
      <c r="Q446" s="230">
        <f>[2]pdc2018!Q446</f>
        <v>0</v>
      </c>
      <c r="R446" s="230">
        <f>[2]pdc2018!R446</f>
        <v>0</v>
      </c>
      <c r="S446" s="231">
        <f>[2]pdc2018!S446</f>
        <v>0</v>
      </c>
      <c r="T446" s="229">
        <f t="shared" si="36"/>
        <v>0</v>
      </c>
      <c r="U446" s="232" t="str">
        <f t="shared" si="37"/>
        <v/>
      </c>
      <c r="V446" s="229">
        <f t="shared" si="38"/>
        <v>0</v>
      </c>
      <c r="W446" s="232" t="str">
        <f t="shared" si="39"/>
        <v/>
      </c>
      <c r="X446" s="229">
        <f t="shared" si="40"/>
        <v>0</v>
      </c>
      <c r="Y446" s="232" t="str">
        <f t="shared" si="41"/>
        <v/>
      </c>
    </row>
    <row r="447" spans="1:25" ht="38.25" customHeight="1">
      <c r="A447" s="189" t="s">
        <v>2751</v>
      </c>
      <c r="B447" s="242" t="s">
        <v>1060</v>
      </c>
      <c r="C447" s="243" t="s">
        <v>2720</v>
      </c>
      <c r="D447" s="243" t="s">
        <v>914</v>
      </c>
      <c r="E447" s="265" t="s">
        <v>3545</v>
      </c>
      <c r="F447" s="245" t="s">
        <v>3546</v>
      </c>
      <c r="G447" s="259" t="s">
        <v>964</v>
      </c>
      <c r="H447" s="259" t="s">
        <v>2997</v>
      </c>
      <c r="I447" s="260" t="s">
        <v>3542</v>
      </c>
      <c r="J447" s="261" t="s">
        <v>148</v>
      </c>
      <c r="K447" s="364" t="s">
        <v>2410</v>
      </c>
      <c r="L447" s="366" t="s">
        <v>1733</v>
      </c>
      <c r="M447" s="249"/>
      <c r="N447" s="229">
        <f>[2]pdc2018!N447</f>
        <v>0</v>
      </c>
      <c r="O447" s="230">
        <f>[2]pdc2018!O447</f>
        <v>0</v>
      </c>
      <c r="P447" s="230">
        <f>[2]pdc2018!P447</f>
        <v>0</v>
      </c>
      <c r="Q447" s="230">
        <f>[2]pdc2018!Q447</f>
        <v>0</v>
      </c>
      <c r="R447" s="230">
        <f>[2]pdc2018!R447</f>
        <v>0</v>
      </c>
      <c r="S447" s="231">
        <f>[2]pdc2018!S447</f>
        <v>0</v>
      </c>
      <c r="T447" s="229">
        <f t="shared" si="36"/>
        <v>0</v>
      </c>
      <c r="U447" s="232" t="str">
        <f t="shared" si="37"/>
        <v/>
      </c>
      <c r="V447" s="229">
        <f t="shared" si="38"/>
        <v>0</v>
      </c>
      <c r="W447" s="232" t="str">
        <f t="shared" si="39"/>
        <v/>
      </c>
      <c r="X447" s="229">
        <f t="shared" si="40"/>
        <v>0</v>
      </c>
      <c r="Y447" s="232" t="str">
        <f t="shared" si="41"/>
        <v/>
      </c>
    </row>
    <row r="448" spans="1:25" ht="28.5" customHeight="1">
      <c r="A448" s="189" t="s">
        <v>1068</v>
      </c>
      <c r="B448" s="242" t="s">
        <v>1060</v>
      </c>
      <c r="C448" s="243" t="s">
        <v>2720</v>
      </c>
      <c r="D448" s="243" t="s">
        <v>2130</v>
      </c>
      <c r="E448" s="265" t="s">
        <v>3547</v>
      </c>
      <c r="F448" s="245" t="s">
        <v>3548</v>
      </c>
      <c r="G448" s="259" t="s">
        <v>965</v>
      </c>
      <c r="H448" s="259" t="s">
        <v>2752</v>
      </c>
      <c r="I448" s="260" t="s">
        <v>3549</v>
      </c>
      <c r="J448" s="261" t="s">
        <v>2411</v>
      </c>
      <c r="K448" s="364" t="s">
        <v>2412</v>
      </c>
      <c r="L448" s="366" t="s">
        <v>1733</v>
      </c>
      <c r="M448" s="249"/>
      <c r="N448" s="229">
        <f>[2]pdc2018!N448</f>
        <v>487654.58</v>
      </c>
      <c r="O448" s="230">
        <f>[2]pdc2018!O448</f>
        <v>506400</v>
      </c>
      <c r="P448" s="230">
        <f>[2]pdc2018!P448</f>
        <v>552000</v>
      </c>
      <c r="Q448" s="230">
        <f>[2]pdc2018!Q448</f>
        <v>678000</v>
      </c>
      <c r="R448" s="230">
        <f>[2]pdc2018!R448</f>
        <v>681000</v>
      </c>
      <c r="S448" s="231">
        <f>[2]pdc2018!S448</f>
        <v>685000</v>
      </c>
      <c r="T448" s="229">
        <f t="shared" si="36"/>
        <v>126000</v>
      </c>
      <c r="U448" s="232">
        <f t="shared" si="37"/>
        <v>0.22826086956521738</v>
      </c>
      <c r="V448" s="229">
        <f t="shared" si="38"/>
        <v>3000</v>
      </c>
      <c r="W448" s="232">
        <f t="shared" si="39"/>
        <v>4.4247787610619468E-3</v>
      </c>
      <c r="X448" s="229">
        <f t="shared" si="40"/>
        <v>4000</v>
      </c>
      <c r="Y448" s="232">
        <f t="shared" si="41"/>
        <v>5.8737151248164461E-3</v>
      </c>
    </row>
    <row r="449" spans="1:25" ht="28.5" customHeight="1">
      <c r="A449" s="189" t="s">
        <v>2753</v>
      </c>
      <c r="B449" s="242" t="s">
        <v>1060</v>
      </c>
      <c r="C449" s="243" t="s">
        <v>2720</v>
      </c>
      <c r="D449" s="243" t="s">
        <v>2359</v>
      </c>
      <c r="E449" s="265" t="s">
        <v>3550</v>
      </c>
      <c r="F449" s="245" t="s">
        <v>3551</v>
      </c>
      <c r="G449" s="259" t="s">
        <v>966</v>
      </c>
      <c r="H449" s="259" t="s">
        <v>2754</v>
      </c>
      <c r="I449" s="260" t="s">
        <v>3552</v>
      </c>
      <c r="J449" s="261" t="s">
        <v>2411</v>
      </c>
      <c r="K449" s="364" t="s">
        <v>2412</v>
      </c>
      <c r="L449" s="366" t="s">
        <v>1733</v>
      </c>
      <c r="M449" s="249"/>
      <c r="N449" s="229">
        <f>[2]pdc2018!N449</f>
        <v>86665.34</v>
      </c>
      <c r="O449" s="230">
        <f>[2]pdc2018!O449</f>
        <v>81900</v>
      </c>
      <c r="P449" s="230">
        <f>[2]pdc2018!P449</f>
        <v>110000</v>
      </c>
      <c r="Q449" s="230">
        <f>[2]pdc2018!Q449</f>
        <v>360000</v>
      </c>
      <c r="R449" s="230">
        <f>[2]pdc2018!R449</f>
        <v>673000</v>
      </c>
      <c r="S449" s="231">
        <f>[2]pdc2018!S449</f>
        <v>776000</v>
      </c>
      <c r="T449" s="229">
        <f t="shared" si="36"/>
        <v>250000</v>
      </c>
      <c r="U449" s="232">
        <f t="shared" si="37"/>
        <v>2.2727272727272729</v>
      </c>
      <c r="V449" s="229">
        <f t="shared" si="38"/>
        <v>313000</v>
      </c>
      <c r="W449" s="232">
        <f t="shared" si="39"/>
        <v>0.86944444444444446</v>
      </c>
      <c r="X449" s="229">
        <f t="shared" si="40"/>
        <v>103000</v>
      </c>
      <c r="Y449" s="232">
        <f t="shared" si="41"/>
        <v>0.15304606240713226</v>
      </c>
    </row>
    <row r="450" spans="1:25" ht="38.25" customHeight="1">
      <c r="A450" s="189" t="s">
        <v>1069</v>
      </c>
      <c r="B450" s="242" t="s">
        <v>1060</v>
      </c>
      <c r="C450" s="243" t="s">
        <v>2720</v>
      </c>
      <c r="D450" s="243" t="s">
        <v>921</v>
      </c>
      <c r="E450" s="265" t="s">
        <v>3553</v>
      </c>
      <c r="F450" s="245" t="s">
        <v>3554</v>
      </c>
      <c r="G450" s="259" t="s">
        <v>965</v>
      </c>
      <c r="H450" s="259" t="s">
        <v>2752</v>
      </c>
      <c r="I450" s="260" t="s">
        <v>3549</v>
      </c>
      <c r="J450" s="261" t="s">
        <v>2411</v>
      </c>
      <c r="K450" s="364" t="s">
        <v>2412</v>
      </c>
      <c r="L450" s="366" t="s">
        <v>1733</v>
      </c>
      <c r="M450" s="249"/>
      <c r="N450" s="229">
        <f>[2]pdc2018!N450</f>
        <v>0</v>
      </c>
      <c r="O450" s="230">
        <f>[2]pdc2018!O450</f>
        <v>0</v>
      </c>
      <c r="P450" s="230">
        <f>[2]pdc2018!P450</f>
        <v>0</v>
      </c>
      <c r="Q450" s="230">
        <f>[2]pdc2018!Q450</f>
        <v>0</v>
      </c>
      <c r="R450" s="230">
        <f>[2]pdc2018!R450</f>
        <v>0</v>
      </c>
      <c r="S450" s="231">
        <f>[2]pdc2018!S450</f>
        <v>0</v>
      </c>
      <c r="T450" s="229">
        <f t="shared" si="36"/>
        <v>0</v>
      </c>
      <c r="U450" s="232" t="str">
        <f t="shared" si="37"/>
        <v/>
      </c>
      <c r="V450" s="229">
        <f t="shared" si="38"/>
        <v>0</v>
      </c>
      <c r="W450" s="232" t="str">
        <f t="shared" si="39"/>
        <v/>
      </c>
      <c r="X450" s="229">
        <f t="shared" si="40"/>
        <v>0</v>
      </c>
      <c r="Y450" s="232" t="str">
        <f t="shared" si="41"/>
        <v/>
      </c>
    </row>
    <row r="451" spans="1:25" ht="38.25" customHeight="1">
      <c r="A451" s="189" t="s">
        <v>2755</v>
      </c>
      <c r="B451" s="242" t="s">
        <v>1060</v>
      </c>
      <c r="C451" s="243" t="s">
        <v>2720</v>
      </c>
      <c r="D451" s="243" t="s">
        <v>886</v>
      </c>
      <c r="E451" s="265" t="s">
        <v>3555</v>
      </c>
      <c r="F451" s="245" t="s">
        <v>3556</v>
      </c>
      <c r="G451" s="259" t="s">
        <v>966</v>
      </c>
      <c r="H451" s="259" t="s">
        <v>2754</v>
      </c>
      <c r="I451" s="260" t="s">
        <v>3552</v>
      </c>
      <c r="J451" s="261" t="s">
        <v>2411</v>
      </c>
      <c r="K451" s="364" t="s">
        <v>2412</v>
      </c>
      <c r="L451" s="366" t="s">
        <v>1733</v>
      </c>
      <c r="M451" s="249"/>
      <c r="N451" s="229">
        <f>[2]pdc2018!N451</f>
        <v>0</v>
      </c>
      <c r="O451" s="230">
        <f>[2]pdc2018!O451</f>
        <v>0</v>
      </c>
      <c r="P451" s="230">
        <f>[2]pdc2018!P451</f>
        <v>0</v>
      </c>
      <c r="Q451" s="230">
        <f>[2]pdc2018!Q451</f>
        <v>0</v>
      </c>
      <c r="R451" s="230">
        <f>[2]pdc2018!R451</f>
        <v>0</v>
      </c>
      <c r="S451" s="231">
        <f>[2]pdc2018!S451</f>
        <v>0</v>
      </c>
      <c r="T451" s="229">
        <f t="shared" si="36"/>
        <v>0</v>
      </c>
      <c r="U451" s="232" t="str">
        <f t="shared" si="37"/>
        <v/>
      </c>
      <c r="V451" s="229">
        <f t="shared" si="38"/>
        <v>0</v>
      </c>
      <c r="W451" s="232" t="str">
        <f t="shared" si="39"/>
        <v/>
      </c>
      <c r="X451" s="229">
        <f t="shared" si="40"/>
        <v>0</v>
      </c>
      <c r="Y451" s="232" t="str">
        <f t="shared" si="41"/>
        <v/>
      </c>
    </row>
    <row r="452" spans="1:25" ht="28.5" customHeight="1">
      <c r="A452" s="233" t="s">
        <v>1070</v>
      </c>
      <c r="B452" s="234" t="s">
        <v>1060</v>
      </c>
      <c r="C452" s="235" t="s">
        <v>2721</v>
      </c>
      <c r="D452" s="235" t="s">
        <v>2719</v>
      </c>
      <c r="E452" s="236" t="s">
        <v>1072</v>
      </c>
      <c r="F452" s="236" t="s">
        <v>1071</v>
      </c>
      <c r="G452" s="259"/>
      <c r="H452" s="259"/>
      <c r="I452" s="260"/>
      <c r="J452" s="261"/>
      <c r="K452" s="364"/>
      <c r="L452" s="365"/>
      <c r="M452" s="249"/>
      <c r="N452" s="229">
        <f>[2]pdc2018!N452</f>
        <v>0</v>
      </c>
      <c r="O452" s="230">
        <f>[2]pdc2018!O452</f>
        <v>0</v>
      </c>
      <c r="P452" s="230">
        <f>[2]pdc2018!P452</f>
        <v>0</v>
      </c>
      <c r="Q452" s="230">
        <f>[2]pdc2018!Q452</f>
        <v>0</v>
      </c>
      <c r="R452" s="230">
        <f>[2]pdc2018!R452</f>
        <v>0</v>
      </c>
      <c r="S452" s="231">
        <f>[2]pdc2018!S452</f>
        <v>0</v>
      </c>
      <c r="T452" s="229">
        <f t="shared" si="36"/>
        <v>0</v>
      </c>
      <c r="U452" s="232" t="str">
        <f t="shared" si="37"/>
        <v/>
      </c>
      <c r="V452" s="229">
        <f t="shared" si="38"/>
        <v>0</v>
      </c>
      <c r="W452" s="232" t="str">
        <f t="shared" si="39"/>
        <v/>
      </c>
      <c r="X452" s="229">
        <f t="shared" si="40"/>
        <v>0</v>
      </c>
      <c r="Y452" s="232" t="str">
        <f t="shared" si="41"/>
        <v/>
      </c>
    </row>
    <row r="453" spans="1:25" ht="28.5" customHeight="1">
      <c r="A453" s="189" t="s">
        <v>1073</v>
      </c>
      <c r="B453" s="242" t="s">
        <v>1060</v>
      </c>
      <c r="C453" s="243" t="s">
        <v>2721</v>
      </c>
      <c r="D453" s="243" t="s">
        <v>2717</v>
      </c>
      <c r="E453" s="245" t="s">
        <v>3557</v>
      </c>
      <c r="F453" s="245" t="s">
        <v>3558</v>
      </c>
      <c r="G453" s="259" t="s">
        <v>963</v>
      </c>
      <c r="H453" s="259" t="s">
        <v>2995</v>
      </c>
      <c r="I453" s="260" t="s">
        <v>3539</v>
      </c>
      <c r="J453" s="261" t="s">
        <v>148</v>
      </c>
      <c r="K453" s="364" t="s">
        <v>2410</v>
      </c>
      <c r="L453" s="366" t="s">
        <v>1733</v>
      </c>
      <c r="M453" s="249"/>
      <c r="N453" s="229">
        <f>[2]pdc2018!N453</f>
        <v>41417.29</v>
      </c>
      <c r="O453" s="230">
        <f>[2]pdc2018!O453</f>
        <v>108000</v>
      </c>
      <c r="P453" s="230">
        <f>[2]pdc2018!P453</f>
        <v>43000</v>
      </c>
      <c r="Q453" s="230">
        <f>[2]pdc2018!Q453</f>
        <v>43000</v>
      </c>
      <c r="R453" s="230">
        <f>[2]pdc2018!R453</f>
        <v>43000</v>
      </c>
      <c r="S453" s="231">
        <f>[2]pdc2018!S453</f>
        <v>43000</v>
      </c>
      <c r="T453" s="229">
        <f t="shared" si="36"/>
        <v>0</v>
      </c>
      <c r="U453" s="232">
        <f t="shared" si="37"/>
        <v>0</v>
      </c>
      <c r="V453" s="229">
        <f t="shared" si="38"/>
        <v>0</v>
      </c>
      <c r="W453" s="232">
        <f t="shared" si="39"/>
        <v>0</v>
      </c>
      <c r="X453" s="229">
        <f t="shared" si="40"/>
        <v>0</v>
      </c>
      <c r="Y453" s="232">
        <f t="shared" si="41"/>
        <v>0</v>
      </c>
    </row>
    <row r="454" spans="1:25" ht="28.5" customHeight="1">
      <c r="A454" s="189" t="s">
        <v>2756</v>
      </c>
      <c r="B454" s="242" t="s">
        <v>1060</v>
      </c>
      <c r="C454" s="243" t="s">
        <v>2721</v>
      </c>
      <c r="D454" s="243" t="s">
        <v>2358</v>
      </c>
      <c r="E454" s="245" t="s">
        <v>3559</v>
      </c>
      <c r="F454" s="245" t="s">
        <v>3560</v>
      </c>
      <c r="G454" s="259" t="s">
        <v>964</v>
      </c>
      <c r="H454" s="259" t="s">
        <v>2997</v>
      </c>
      <c r="I454" s="260" t="s">
        <v>3542</v>
      </c>
      <c r="J454" s="261" t="s">
        <v>148</v>
      </c>
      <c r="K454" s="364" t="s">
        <v>2410</v>
      </c>
      <c r="L454" s="366" t="s">
        <v>1733</v>
      </c>
      <c r="M454" s="249"/>
      <c r="N454" s="229">
        <f>[2]pdc2018!N454</f>
        <v>16427.02</v>
      </c>
      <c r="O454" s="230">
        <f>[2]pdc2018!O454</f>
        <v>6000</v>
      </c>
      <c r="P454" s="230">
        <f>[2]pdc2018!P454</f>
        <v>17000</v>
      </c>
      <c r="Q454" s="230">
        <f>[2]pdc2018!Q454</f>
        <v>17000</v>
      </c>
      <c r="R454" s="230">
        <f>[2]pdc2018!R454</f>
        <v>17000</v>
      </c>
      <c r="S454" s="231">
        <f>[2]pdc2018!S454</f>
        <v>17000</v>
      </c>
      <c r="T454" s="229">
        <f t="shared" si="36"/>
        <v>0</v>
      </c>
      <c r="U454" s="232">
        <f t="shared" si="37"/>
        <v>0</v>
      </c>
      <c r="V454" s="229">
        <f t="shared" si="38"/>
        <v>0</v>
      </c>
      <c r="W454" s="232">
        <f t="shared" si="39"/>
        <v>0</v>
      </c>
      <c r="X454" s="229">
        <f t="shared" si="40"/>
        <v>0</v>
      </c>
      <c r="Y454" s="232">
        <f t="shared" si="41"/>
        <v>0</v>
      </c>
    </row>
    <row r="455" spans="1:25" ht="28.5" customHeight="1">
      <c r="A455" s="189" t="s">
        <v>1074</v>
      </c>
      <c r="B455" s="242" t="s">
        <v>1060</v>
      </c>
      <c r="C455" s="243" t="s">
        <v>2721</v>
      </c>
      <c r="D455" s="243" t="s">
        <v>2725</v>
      </c>
      <c r="E455" s="245" t="s">
        <v>3561</v>
      </c>
      <c r="F455" s="245" t="s">
        <v>3562</v>
      </c>
      <c r="G455" s="259" t="s">
        <v>965</v>
      </c>
      <c r="H455" s="259" t="s">
        <v>2752</v>
      </c>
      <c r="I455" s="260" t="s">
        <v>3549</v>
      </c>
      <c r="J455" s="261" t="s">
        <v>2411</v>
      </c>
      <c r="K455" s="364" t="s">
        <v>2412</v>
      </c>
      <c r="L455" s="366" t="s">
        <v>1733</v>
      </c>
      <c r="M455" s="249"/>
      <c r="N455" s="229">
        <f>[2]pdc2018!N455</f>
        <v>44690.15</v>
      </c>
      <c r="O455" s="230">
        <f>[2]pdc2018!O455</f>
        <v>46000</v>
      </c>
      <c r="P455" s="230">
        <f>[2]pdc2018!P455</f>
        <v>56000</v>
      </c>
      <c r="Q455" s="230">
        <f>[2]pdc2018!Q455</f>
        <v>57000</v>
      </c>
      <c r="R455" s="230">
        <f>[2]pdc2018!R455</f>
        <v>57000</v>
      </c>
      <c r="S455" s="231">
        <f>[2]pdc2018!S455</f>
        <v>57000</v>
      </c>
      <c r="T455" s="229">
        <f t="shared" si="36"/>
        <v>1000</v>
      </c>
      <c r="U455" s="232">
        <f t="shared" si="37"/>
        <v>1.7857142857142856E-2</v>
      </c>
      <c r="V455" s="229">
        <f t="shared" si="38"/>
        <v>0</v>
      </c>
      <c r="W455" s="232">
        <f t="shared" si="39"/>
        <v>0</v>
      </c>
      <c r="X455" s="229">
        <f t="shared" si="40"/>
        <v>0</v>
      </c>
      <c r="Y455" s="232">
        <f t="shared" si="41"/>
        <v>0</v>
      </c>
    </row>
    <row r="456" spans="1:25" ht="28.5" customHeight="1">
      <c r="A456" s="189" t="s">
        <v>2757</v>
      </c>
      <c r="B456" s="242" t="s">
        <v>1060</v>
      </c>
      <c r="C456" s="243" t="s">
        <v>2721</v>
      </c>
      <c r="D456" s="243" t="s">
        <v>914</v>
      </c>
      <c r="E456" s="245" t="s">
        <v>3563</v>
      </c>
      <c r="F456" s="245" t="s">
        <v>3564</v>
      </c>
      <c r="G456" s="259" t="s">
        <v>966</v>
      </c>
      <c r="H456" s="259" t="s">
        <v>2754</v>
      </c>
      <c r="I456" s="260" t="s">
        <v>3552</v>
      </c>
      <c r="J456" s="261" t="s">
        <v>2411</v>
      </c>
      <c r="K456" s="364" t="s">
        <v>2412</v>
      </c>
      <c r="L456" s="366" t="s">
        <v>1733</v>
      </c>
      <c r="M456" s="249"/>
      <c r="N456" s="229">
        <f>[2]pdc2018!N456</f>
        <v>4515.59</v>
      </c>
      <c r="O456" s="230">
        <f>[2]pdc2018!O456</f>
        <v>3600</v>
      </c>
      <c r="P456" s="230">
        <f>[2]pdc2018!P456</f>
        <v>5000</v>
      </c>
      <c r="Q456" s="230">
        <f>[2]pdc2018!Q456</f>
        <v>6000</v>
      </c>
      <c r="R456" s="230">
        <f>[2]pdc2018!R456</f>
        <v>6000</v>
      </c>
      <c r="S456" s="231">
        <f>[2]pdc2018!S456</f>
        <v>6000</v>
      </c>
      <c r="T456" s="229">
        <f t="shared" si="36"/>
        <v>1000</v>
      </c>
      <c r="U456" s="232">
        <f t="shared" si="37"/>
        <v>0.2</v>
      </c>
      <c r="V456" s="229">
        <f t="shared" si="38"/>
        <v>0</v>
      </c>
      <c r="W456" s="232">
        <f t="shared" si="39"/>
        <v>0</v>
      </c>
      <c r="X456" s="229">
        <f t="shared" si="40"/>
        <v>0</v>
      </c>
      <c r="Y456" s="232">
        <f t="shared" si="41"/>
        <v>0</v>
      </c>
    </row>
    <row r="457" spans="1:25" ht="28.5" customHeight="1">
      <c r="A457" s="233" t="s">
        <v>1075</v>
      </c>
      <c r="B457" s="234" t="s">
        <v>1060</v>
      </c>
      <c r="C457" s="235" t="s">
        <v>2722</v>
      </c>
      <c r="D457" s="235" t="s">
        <v>2719</v>
      </c>
      <c r="E457" s="236" t="s">
        <v>1077</v>
      </c>
      <c r="F457" s="236" t="s">
        <v>1076</v>
      </c>
      <c r="G457" s="259"/>
      <c r="H457" s="259"/>
      <c r="I457" s="260"/>
      <c r="J457" s="261"/>
      <c r="K457" s="364"/>
      <c r="L457" s="365"/>
      <c r="M457" s="249"/>
      <c r="N457" s="229">
        <f>[2]pdc2018!N457</f>
        <v>0</v>
      </c>
      <c r="O457" s="230">
        <f>[2]pdc2018!O457</f>
        <v>0</v>
      </c>
      <c r="P457" s="230">
        <f>[2]pdc2018!P457</f>
        <v>0</v>
      </c>
      <c r="Q457" s="230">
        <f>[2]pdc2018!Q457</f>
        <v>0</v>
      </c>
      <c r="R457" s="230">
        <f>[2]pdc2018!R457</f>
        <v>0</v>
      </c>
      <c r="S457" s="231">
        <f>[2]pdc2018!S457</f>
        <v>0</v>
      </c>
      <c r="T457" s="229">
        <f t="shared" ref="T457:T520" si="42">IF(P457="","",Q457-P457)</f>
        <v>0</v>
      </c>
      <c r="U457" s="232" t="str">
        <f t="shared" ref="U457:U520" si="43">IF(P457=0,"",T457/P457)</f>
        <v/>
      </c>
      <c r="V457" s="229">
        <f t="shared" ref="V457:V520" si="44">IF(Q457="","",R457-Q457)</f>
        <v>0</v>
      </c>
      <c r="W457" s="232" t="str">
        <f t="shared" ref="W457:W520" si="45">IF(Q457=0,"",V457/Q457)</f>
        <v/>
      </c>
      <c r="X457" s="229">
        <f t="shared" ref="X457:X520" si="46">IF(R457="","",S457-R457)</f>
        <v>0</v>
      </c>
      <c r="Y457" s="232" t="str">
        <f t="shared" ref="Y457:Y520" si="47">IF(R457=0,"",X457/R457)</f>
        <v/>
      </c>
    </row>
    <row r="458" spans="1:25" ht="28.5" customHeight="1">
      <c r="A458" s="189" t="s">
        <v>1078</v>
      </c>
      <c r="B458" s="242" t="s">
        <v>1060</v>
      </c>
      <c r="C458" s="243" t="s">
        <v>2722</v>
      </c>
      <c r="D458" s="243" t="s">
        <v>2717</v>
      </c>
      <c r="E458" s="245" t="s">
        <v>3565</v>
      </c>
      <c r="F458" s="245" t="s">
        <v>3566</v>
      </c>
      <c r="G458" s="259" t="s">
        <v>963</v>
      </c>
      <c r="H458" s="259" t="s">
        <v>2995</v>
      </c>
      <c r="I458" s="260" t="s">
        <v>3539</v>
      </c>
      <c r="J458" s="261" t="s">
        <v>148</v>
      </c>
      <c r="K458" s="364" t="s">
        <v>2410</v>
      </c>
      <c r="L458" s="366" t="s">
        <v>1733</v>
      </c>
      <c r="M458" s="249"/>
      <c r="N458" s="229">
        <f>[2]pdc2018!N458</f>
        <v>64831.87</v>
      </c>
      <c r="O458" s="230">
        <f>[2]pdc2018!O458</f>
        <v>105000</v>
      </c>
      <c r="P458" s="230">
        <f>[2]pdc2018!P458</f>
        <v>84000</v>
      </c>
      <c r="Q458" s="230">
        <f>[2]pdc2018!Q458</f>
        <v>84000</v>
      </c>
      <c r="R458" s="230">
        <f>[2]pdc2018!R458</f>
        <v>84000</v>
      </c>
      <c r="S458" s="231">
        <f>[2]pdc2018!S458</f>
        <v>84000</v>
      </c>
      <c r="T458" s="229">
        <f t="shared" si="42"/>
        <v>0</v>
      </c>
      <c r="U458" s="232">
        <f t="shared" si="43"/>
        <v>0</v>
      </c>
      <c r="V458" s="229">
        <f t="shared" si="44"/>
        <v>0</v>
      </c>
      <c r="W458" s="232">
        <f t="shared" si="45"/>
        <v>0</v>
      </c>
      <c r="X458" s="229">
        <f t="shared" si="46"/>
        <v>0</v>
      </c>
      <c r="Y458" s="232">
        <f t="shared" si="47"/>
        <v>0</v>
      </c>
    </row>
    <row r="459" spans="1:25" ht="28.5" customHeight="1">
      <c r="A459" s="189" t="s">
        <v>2758</v>
      </c>
      <c r="B459" s="242" t="s">
        <v>1060</v>
      </c>
      <c r="C459" s="243" t="s">
        <v>2722</v>
      </c>
      <c r="D459" s="243" t="s">
        <v>2358</v>
      </c>
      <c r="E459" s="245" t="s">
        <v>3567</v>
      </c>
      <c r="F459" s="245" t="s">
        <v>3568</v>
      </c>
      <c r="G459" s="259" t="s">
        <v>964</v>
      </c>
      <c r="H459" s="259" t="s">
        <v>2997</v>
      </c>
      <c r="I459" s="260" t="s">
        <v>3542</v>
      </c>
      <c r="J459" s="261" t="s">
        <v>148</v>
      </c>
      <c r="K459" s="364" t="s">
        <v>2410</v>
      </c>
      <c r="L459" s="366" t="s">
        <v>1733</v>
      </c>
      <c r="M459" s="249"/>
      <c r="N459" s="229">
        <f>[2]pdc2018!N459</f>
        <v>19581.36</v>
      </c>
      <c r="O459" s="230">
        <f>[2]pdc2018!O459</f>
        <v>26000</v>
      </c>
      <c r="P459" s="230">
        <f>[2]pdc2018!P459</f>
        <v>31000</v>
      </c>
      <c r="Q459" s="230">
        <f>[2]pdc2018!Q459</f>
        <v>31000</v>
      </c>
      <c r="R459" s="230">
        <f>[2]pdc2018!R459</f>
        <v>31000</v>
      </c>
      <c r="S459" s="231">
        <f>[2]pdc2018!S459</f>
        <v>31000</v>
      </c>
      <c r="T459" s="229">
        <f t="shared" si="42"/>
        <v>0</v>
      </c>
      <c r="U459" s="232">
        <f t="shared" si="43"/>
        <v>0</v>
      </c>
      <c r="V459" s="229">
        <f t="shared" si="44"/>
        <v>0</v>
      </c>
      <c r="W459" s="232">
        <f t="shared" si="45"/>
        <v>0</v>
      </c>
      <c r="X459" s="229">
        <f t="shared" si="46"/>
        <v>0</v>
      </c>
      <c r="Y459" s="232">
        <f t="shared" si="47"/>
        <v>0</v>
      </c>
    </row>
    <row r="460" spans="1:25" ht="28.5" customHeight="1">
      <c r="A460" s="189" t="s">
        <v>1079</v>
      </c>
      <c r="B460" s="242" t="s">
        <v>1060</v>
      </c>
      <c r="C460" s="243" t="s">
        <v>2722</v>
      </c>
      <c r="D460" s="243" t="s">
        <v>2725</v>
      </c>
      <c r="E460" s="245" t="s">
        <v>3569</v>
      </c>
      <c r="F460" s="245" t="s">
        <v>3570</v>
      </c>
      <c r="G460" s="259" t="s">
        <v>965</v>
      </c>
      <c r="H460" s="259" t="s">
        <v>2752</v>
      </c>
      <c r="I460" s="260" t="s">
        <v>3549</v>
      </c>
      <c r="J460" s="261" t="s">
        <v>2411</v>
      </c>
      <c r="K460" s="364" t="s">
        <v>2412</v>
      </c>
      <c r="L460" s="366" t="s">
        <v>1733</v>
      </c>
      <c r="M460" s="249"/>
      <c r="N460" s="229">
        <f>[2]pdc2018!N460</f>
        <v>51358.03</v>
      </c>
      <c r="O460" s="230">
        <f>[2]pdc2018!O460</f>
        <v>84000</v>
      </c>
      <c r="P460" s="230">
        <f>[2]pdc2018!P460</f>
        <v>80000</v>
      </c>
      <c r="Q460" s="230">
        <f>[2]pdc2018!Q460</f>
        <v>83000</v>
      </c>
      <c r="R460" s="230">
        <f>[2]pdc2018!R460</f>
        <v>83000</v>
      </c>
      <c r="S460" s="231">
        <f>[2]pdc2018!S460</f>
        <v>83000</v>
      </c>
      <c r="T460" s="229">
        <f t="shared" si="42"/>
        <v>3000</v>
      </c>
      <c r="U460" s="232">
        <f t="shared" si="43"/>
        <v>3.7499999999999999E-2</v>
      </c>
      <c r="V460" s="229">
        <f t="shared" si="44"/>
        <v>0</v>
      </c>
      <c r="W460" s="232">
        <f t="shared" si="45"/>
        <v>0</v>
      </c>
      <c r="X460" s="229">
        <f t="shared" si="46"/>
        <v>0</v>
      </c>
      <c r="Y460" s="232">
        <f t="shared" si="47"/>
        <v>0</v>
      </c>
    </row>
    <row r="461" spans="1:25" ht="28.5" customHeight="1">
      <c r="A461" s="189" t="s">
        <v>2759</v>
      </c>
      <c r="B461" s="242" t="s">
        <v>1060</v>
      </c>
      <c r="C461" s="243" t="s">
        <v>2722</v>
      </c>
      <c r="D461" s="243" t="s">
        <v>914</v>
      </c>
      <c r="E461" s="245" t="s">
        <v>3571</v>
      </c>
      <c r="F461" s="245" t="s">
        <v>3572</v>
      </c>
      <c r="G461" s="259" t="s">
        <v>966</v>
      </c>
      <c r="H461" s="259" t="s">
        <v>2754</v>
      </c>
      <c r="I461" s="260" t="s">
        <v>3552</v>
      </c>
      <c r="J461" s="261" t="s">
        <v>2411</v>
      </c>
      <c r="K461" s="364" t="s">
        <v>2412</v>
      </c>
      <c r="L461" s="366" t="s">
        <v>1733</v>
      </c>
      <c r="M461" s="249"/>
      <c r="N461" s="229">
        <f>[2]pdc2018!N461</f>
        <v>0</v>
      </c>
      <c r="O461" s="230">
        <f>[2]pdc2018!O461</f>
        <v>0</v>
      </c>
      <c r="P461" s="230">
        <f>[2]pdc2018!P461</f>
        <v>9000</v>
      </c>
      <c r="Q461" s="230">
        <f>[2]pdc2018!Q461</f>
        <v>9000</v>
      </c>
      <c r="R461" s="230">
        <f>[2]pdc2018!R461</f>
        <v>9000</v>
      </c>
      <c r="S461" s="231">
        <f>[2]pdc2018!S461</f>
        <v>9000</v>
      </c>
      <c r="T461" s="229">
        <f t="shared" si="42"/>
        <v>0</v>
      </c>
      <c r="U461" s="232">
        <f t="shared" si="43"/>
        <v>0</v>
      </c>
      <c r="V461" s="229">
        <f t="shared" si="44"/>
        <v>0</v>
      </c>
      <c r="W461" s="232">
        <f t="shared" si="45"/>
        <v>0</v>
      </c>
      <c r="X461" s="229">
        <f t="shared" si="46"/>
        <v>0</v>
      </c>
      <c r="Y461" s="232">
        <f t="shared" si="47"/>
        <v>0</v>
      </c>
    </row>
    <row r="462" spans="1:25" ht="28.5" customHeight="1">
      <c r="A462" s="255" t="s">
        <v>1080</v>
      </c>
      <c r="B462" s="256" t="s">
        <v>1060</v>
      </c>
      <c r="C462" s="257" t="s">
        <v>2726</v>
      </c>
      <c r="D462" s="257" t="s">
        <v>2719</v>
      </c>
      <c r="E462" s="258" t="s">
        <v>497</v>
      </c>
      <c r="F462" s="236" t="s">
        <v>496</v>
      </c>
      <c r="G462" s="259"/>
      <c r="H462" s="259"/>
      <c r="I462" s="260"/>
      <c r="J462" s="261"/>
      <c r="K462" s="364"/>
      <c r="L462" s="365"/>
      <c r="M462" s="249"/>
      <c r="N462" s="229">
        <f>[2]pdc2018!N462</f>
        <v>0</v>
      </c>
      <c r="O462" s="230">
        <f>[2]pdc2018!O462</f>
        <v>0</v>
      </c>
      <c r="P462" s="230">
        <f>[2]pdc2018!P462</f>
        <v>0</v>
      </c>
      <c r="Q462" s="230">
        <f>[2]pdc2018!Q462</f>
        <v>0</v>
      </c>
      <c r="R462" s="230">
        <f>[2]pdc2018!R462</f>
        <v>0</v>
      </c>
      <c r="S462" s="231">
        <f>[2]pdc2018!S462</f>
        <v>0</v>
      </c>
      <c r="T462" s="229">
        <f t="shared" si="42"/>
        <v>0</v>
      </c>
      <c r="U462" s="232" t="str">
        <f t="shared" si="43"/>
        <v/>
      </c>
      <c r="V462" s="229">
        <f t="shared" si="44"/>
        <v>0</v>
      </c>
      <c r="W462" s="232" t="str">
        <f t="shared" si="45"/>
        <v/>
      </c>
      <c r="X462" s="229">
        <f t="shared" si="46"/>
        <v>0</v>
      </c>
      <c r="Y462" s="232" t="str">
        <f t="shared" si="47"/>
        <v/>
      </c>
    </row>
    <row r="463" spans="1:25" ht="28.5" customHeight="1">
      <c r="A463" s="262" t="s">
        <v>498</v>
      </c>
      <c r="B463" s="263" t="s">
        <v>1060</v>
      </c>
      <c r="C463" s="264" t="s">
        <v>2726</v>
      </c>
      <c r="D463" s="264" t="s">
        <v>2717</v>
      </c>
      <c r="E463" s="245" t="s">
        <v>3573</v>
      </c>
      <c r="F463" s="245" t="s">
        <v>3574</v>
      </c>
      <c r="G463" s="259" t="s">
        <v>963</v>
      </c>
      <c r="H463" s="259" t="s">
        <v>2995</v>
      </c>
      <c r="I463" s="260" t="s">
        <v>3539</v>
      </c>
      <c r="J463" s="261" t="s">
        <v>148</v>
      </c>
      <c r="K463" s="364" t="s">
        <v>2410</v>
      </c>
      <c r="L463" s="366" t="s">
        <v>1733</v>
      </c>
      <c r="M463" s="249"/>
      <c r="N463" s="229">
        <f>[2]pdc2018!N463</f>
        <v>249761.31</v>
      </c>
      <c r="O463" s="230">
        <f>[2]pdc2018!O463</f>
        <v>273400</v>
      </c>
      <c r="P463" s="230">
        <f>[2]pdc2018!P463</f>
        <v>259000</v>
      </c>
      <c r="Q463" s="230">
        <f>[2]pdc2018!Q463</f>
        <v>276000</v>
      </c>
      <c r="R463" s="230">
        <f>[2]pdc2018!R463</f>
        <v>276000</v>
      </c>
      <c r="S463" s="231">
        <f>[2]pdc2018!S463</f>
        <v>278000</v>
      </c>
      <c r="T463" s="229">
        <f t="shared" si="42"/>
        <v>17000</v>
      </c>
      <c r="U463" s="232">
        <f t="shared" si="43"/>
        <v>6.5637065637065631E-2</v>
      </c>
      <c r="V463" s="229">
        <f t="shared" si="44"/>
        <v>0</v>
      </c>
      <c r="W463" s="232">
        <f t="shared" si="45"/>
        <v>0</v>
      </c>
      <c r="X463" s="229">
        <f t="shared" si="46"/>
        <v>2000</v>
      </c>
      <c r="Y463" s="232">
        <f t="shared" si="47"/>
        <v>7.246376811594203E-3</v>
      </c>
    </row>
    <row r="464" spans="1:25" ht="28.5" customHeight="1">
      <c r="A464" s="262" t="s">
        <v>2760</v>
      </c>
      <c r="B464" s="263" t="s">
        <v>1060</v>
      </c>
      <c r="C464" s="264" t="s">
        <v>2726</v>
      </c>
      <c r="D464" s="264" t="s">
        <v>2358</v>
      </c>
      <c r="E464" s="245" t="s">
        <v>3575</v>
      </c>
      <c r="F464" s="245" t="s">
        <v>3576</v>
      </c>
      <c r="G464" s="259" t="s">
        <v>964</v>
      </c>
      <c r="H464" s="259" t="s">
        <v>2997</v>
      </c>
      <c r="I464" s="260" t="s">
        <v>3542</v>
      </c>
      <c r="J464" s="261" t="s">
        <v>148</v>
      </c>
      <c r="K464" s="364" t="s">
        <v>2410</v>
      </c>
      <c r="L464" s="366" t="s">
        <v>1733</v>
      </c>
      <c r="M464" s="249"/>
      <c r="N464" s="229">
        <f>[2]pdc2018!N464</f>
        <v>61790.1</v>
      </c>
      <c r="O464" s="230">
        <f>[2]pdc2018!O464</f>
        <v>68600</v>
      </c>
      <c r="P464" s="230">
        <f>[2]pdc2018!P464</f>
        <v>76000</v>
      </c>
      <c r="Q464" s="230">
        <f>[2]pdc2018!Q464</f>
        <v>76000</v>
      </c>
      <c r="R464" s="230">
        <f>[2]pdc2018!R464</f>
        <v>76000</v>
      </c>
      <c r="S464" s="231">
        <f>[2]pdc2018!S464</f>
        <v>76000</v>
      </c>
      <c r="T464" s="229">
        <f t="shared" si="42"/>
        <v>0</v>
      </c>
      <c r="U464" s="232">
        <f t="shared" si="43"/>
        <v>0</v>
      </c>
      <c r="V464" s="229">
        <f t="shared" si="44"/>
        <v>0</v>
      </c>
      <c r="W464" s="232">
        <f t="shared" si="45"/>
        <v>0</v>
      </c>
      <c r="X464" s="229">
        <f t="shared" si="46"/>
        <v>0</v>
      </c>
      <c r="Y464" s="232">
        <f t="shared" si="47"/>
        <v>0</v>
      </c>
    </row>
    <row r="465" spans="1:25" ht="28.5" customHeight="1">
      <c r="A465" s="262" t="s">
        <v>499</v>
      </c>
      <c r="B465" s="263" t="s">
        <v>1060</v>
      </c>
      <c r="C465" s="264" t="s">
        <v>2726</v>
      </c>
      <c r="D465" s="264" t="s">
        <v>2725</v>
      </c>
      <c r="E465" s="245" t="s">
        <v>3577</v>
      </c>
      <c r="F465" s="245" t="s">
        <v>3578</v>
      </c>
      <c r="G465" s="259" t="s">
        <v>965</v>
      </c>
      <c r="H465" s="259" t="s">
        <v>2752</v>
      </c>
      <c r="I465" s="260" t="s">
        <v>3549</v>
      </c>
      <c r="J465" s="261" t="s">
        <v>2411</v>
      </c>
      <c r="K465" s="364" t="s">
        <v>2412</v>
      </c>
      <c r="L465" s="366" t="s">
        <v>1733</v>
      </c>
      <c r="M465" s="249"/>
      <c r="N465" s="229">
        <f>[2]pdc2018!N465</f>
        <v>178092.99</v>
      </c>
      <c r="O465" s="230">
        <f>[2]pdc2018!O465</f>
        <v>185300</v>
      </c>
      <c r="P465" s="230">
        <f>[2]pdc2018!P465</f>
        <v>212000</v>
      </c>
      <c r="Q465" s="230">
        <f>[2]pdc2018!Q465</f>
        <v>249000</v>
      </c>
      <c r="R465" s="230">
        <f>[2]pdc2018!R465</f>
        <v>250000</v>
      </c>
      <c r="S465" s="231">
        <f>[2]pdc2018!S465</f>
        <v>251000</v>
      </c>
      <c r="T465" s="229">
        <f t="shared" si="42"/>
        <v>37000</v>
      </c>
      <c r="U465" s="232">
        <f t="shared" si="43"/>
        <v>0.17452830188679244</v>
      </c>
      <c r="V465" s="229">
        <f t="shared" si="44"/>
        <v>1000</v>
      </c>
      <c r="W465" s="232">
        <f t="shared" si="45"/>
        <v>4.0160642570281121E-3</v>
      </c>
      <c r="X465" s="229">
        <f t="shared" si="46"/>
        <v>1000</v>
      </c>
      <c r="Y465" s="232">
        <f t="shared" si="47"/>
        <v>4.0000000000000001E-3</v>
      </c>
    </row>
    <row r="466" spans="1:25" ht="28.5" customHeight="1">
      <c r="A466" s="262" t="s">
        <v>2761</v>
      </c>
      <c r="B466" s="263" t="s">
        <v>1060</v>
      </c>
      <c r="C466" s="264" t="s">
        <v>2726</v>
      </c>
      <c r="D466" s="264" t="s">
        <v>914</v>
      </c>
      <c r="E466" s="245" t="s">
        <v>3579</v>
      </c>
      <c r="F466" s="245" t="s">
        <v>3580</v>
      </c>
      <c r="G466" s="259" t="s">
        <v>966</v>
      </c>
      <c r="H466" s="259" t="s">
        <v>2754</v>
      </c>
      <c r="I466" s="260" t="s">
        <v>3552</v>
      </c>
      <c r="J466" s="261" t="s">
        <v>2411</v>
      </c>
      <c r="K466" s="364" t="s">
        <v>2412</v>
      </c>
      <c r="L466" s="366" t="s">
        <v>1733</v>
      </c>
      <c r="M466" s="249"/>
      <c r="N466" s="229">
        <f>[2]pdc2018!N466</f>
        <v>32908.589999999997</v>
      </c>
      <c r="O466" s="230">
        <f>[2]pdc2018!O466</f>
        <v>32500</v>
      </c>
      <c r="P466" s="230">
        <f>[2]pdc2018!P466</f>
        <v>38000</v>
      </c>
      <c r="Q466" s="230">
        <f>[2]pdc2018!Q466</f>
        <v>39000</v>
      </c>
      <c r="R466" s="230">
        <f>[2]pdc2018!R466</f>
        <v>39000</v>
      </c>
      <c r="S466" s="231">
        <f>[2]pdc2018!S466</f>
        <v>39000</v>
      </c>
      <c r="T466" s="229">
        <f t="shared" si="42"/>
        <v>1000</v>
      </c>
      <c r="U466" s="232">
        <f t="shared" si="43"/>
        <v>2.6315789473684209E-2</v>
      </c>
      <c r="V466" s="229">
        <f t="shared" si="44"/>
        <v>0</v>
      </c>
      <c r="W466" s="232">
        <f t="shared" si="45"/>
        <v>0</v>
      </c>
      <c r="X466" s="229">
        <f t="shared" si="46"/>
        <v>0</v>
      </c>
      <c r="Y466" s="232">
        <f t="shared" si="47"/>
        <v>0</v>
      </c>
    </row>
    <row r="467" spans="1:25" ht="39" customHeight="1">
      <c r="A467" s="262" t="s">
        <v>500</v>
      </c>
      <c r="B467" s="263" t="s">
        <v>1060</v>
      </c>
      <c r="C467" s="264" t="s">
        <v>2726</v>
      </c>
      <c r="D467" s="264" t="s">
        <v>2130</v>
      </c>
      <c r="E467" s="245" t="s">
        <v>3581</v>
      </c>
      <c r="F467" s="245" t="s">
        <v>3582</v>
      </c>
      <c r="G467" s="259" t="s">
        <v>963</v>
      </c>
      <c r="H467" s="259" t="s">
        <v>2995</v>
      </c>
      <c r="I467" s="260" t="s">
        <v>3539</v>
      </c>
      <c r="J467" s="261" t="s">
        <v>148</v>
      </c>
      <c r="K467" s="364" t="s">
        <v>2410</v>
      </c>
      <c r="L467" s="366" t="s">
        <v>1733</v>
      </c>
      <c r="M467" s="249"/>
      <c r="N467" s="229">
        <f>[2]pdc2018!N467</f>
        <v>0</v>
      </c>
      <c r="O467" s="230">
        <f>[2]pdc2018!O467</f>
        <v>0</v>
      </c>
      <c r="P467" s="230">
        <f>[2]pdc2018!P467</f>
        <v>0</v>
      </c>
      <c r="Q467" s="230">
        <f>[2]pdc2018!Q467</f>
        <v>0</v>
      </c>
      <c r="R467" s="230">
        <f>[2]pdc2018!R467</f>
        <v>0</v>
      </c>
      <c r="S467" s="231">
        <f>[2]pdc2018!S467</f>
        <v>0</v>
      </c>
      <c r="T467" s="229">
        <f t="shared" si="42"/>
        <v>0</v>
      </c>
      <c r="U467" s="232" t="str">
        <f t="shared" si="43"/>
        <v/>
      </c>
      <c r="V467" s="229">
        <f t="shared" si="44"/>
        <v>0</v>
      </c>
      <c r="W467" s="232" t="str">
        <f t="shared" si="45"/>
        <v/>
      </c>
      <c r="X467" s="229">
        <f t="shared" si="46"/>
        <v>0</v>
      </c>
      <c r="Y467" s="232" t="str">
        <f t="shared" si="47"/>
        <v/>
      </c>
    </row>
    <row r="468" spans="1:25" ht="39" customHeight="1">
      <c r="A468" s="262" t="s">
        <v>2762</v>
      </c>
      <c r="B468" s="263" t="s">
        <v>1060</v>
      </c>
      <c r="C468" s="264" t="s">
        <v>2726</v>
      </c>
      <c r="D468" s="264" t="s">
        <v>2359</v>
      </c>
      <c r="E468" s="245" t="s">
        <v>3583</v>
      </c>
      <c r="F468" s="245" t="s">
        <v>3584</v>
      </c>
      <c r="G468" s="259" t="s">
        <v>964</v>
      </c>
      <c r="H468" s="259" t="s">
        <v>2997</v>
      </c>
      <c r="I468" s="260" t="s">
        <v>3542</v>
      </c>
      <c r="J468" s="261" t="s">
        <v>148</v>
      </c>
      <c r="K468" s="364" t="s">
        <v>2410</v>
      </c>
      <c r="L468" s="366" t="s">
        <v>1733</v>
      </c>
      <c r="M468" s="249"/>
      <c r="N468" s="229">
        <f>[2]pdc2018!N468</f>
        <v>0</v>
      </c>
      <c r="O468" s="230">
        <f>[2]pdc2018!O468</f>
        <v>0</v>
      </c>
      <c r="P468" s="230">
        <f>[2]pdc2018!P468</f>
        <v>0</v>
      </c>
      <c r="Q468" s="230">
        <f>[2]pdc2018!Q468</f>
        <v>0</v>
      </c>
      <c r="R468" s="230">
        <f>[2]pdc2018!R468</f>
        <v>0</v>
      </c>
      <c r="S468" s="231">
        <f>[2]pdc2018!S468</f>
        <v>0</v>
      </c>
      <c r="T468" s="229">
        <f t="shared" si="42"/>
        <v>0</v>
      </c>
      <c r="U468" s="232" t="str">
        <f t="shared" si="43"/>
        <v/>
      </c>
      <c r="V468" s="229">
        <f t="shared" si="44"/>
        <v>0</v>
      </c>
      <c r="W468" s="232" t="str">
        <f t="shared" si="45"/>
        <v/>
      </c>
      <c r="X468" s="229">
        <f t="shared" si="46"/>
        <v>0</v>
      </c>
      <c r="Y468" s="232" t="str">
        <f t="shared" si="47"/>
        <v/>
      </c>
    </row>
    <row r="469" spans="1:25" ht="39" customHeight="1">
      <c r="A469" s="262" t="s">
        <v>501</v>
      </c>
      <c r="B469" s="263" t="s">
        <v>1060</v>
      </c>
      <c r="C469" s="264" t="s">
        <v>2726</v>
      </c>
      <c r="D469" s="264" t="s">
        <v>921</v>
      </c>
      <c r="E469" s="245" t="s">
        <v>3585</v>
      </c>
      <c r="F469" s="245" t="s">
        <v>3586</v>
      </c>
      <c r="G469" s="259" t="s">
        <v>965</v>
      </c>
      <c r="H469" s="259" t="s">
        <v>2752</v>
      </c>
      <c r="I469" s="260" t="s">
        <v>3549</v>
      </c>
      <c r="J469" s="261" t="s">
        <v>2411</v>
      </c>
      <c r="K469" s="364" t="s">
        <v>2412</v>
      </c>
      <c r="L469" s="366" t="s">
        <v>1733</v>
      </c>
      <c r="M469" s="249"/>
      <c r="N469" s="229">
        <f>[2]pdc2018!N469</f>
        <v>0</v>
      </c>
      <c r="O469" s="230">
        <f>[2]pdc2018!O469</f>
        <v>0</v>
      </c>
      <c r="P469" s="230">
        <f>[2]pdc2018!P469</f>
        <v>0</v>
      </c>
      <c r="Q469" s="230">
        <f>[2]pdc2018!Q469</f>
        <v>0</v>
      </c>
      <c r="R469" s="230">
        <f>[2]pdc2018!R469</f>
        <v>0</v>
      </c>
      <c r="S469" s="231">
        <f>[2]pdc2018!S469</f>
        <v>0</v>
      </c>
      <c r="T469" s="229">
        <f t="shared" si="42"/>
        <v>0</v>
      </c>
      <c r="U469" s="232" t="str">
        <f t="shared" si="43"/>
        <v/>
      </c>
      <c r="V469" s="229">
        <f t="shared" si="44"/>
        <v>0</v>
      </c>
      <c r="W469" s="232" t="str">
        <f t="shared" si="45"/>
        <v/>
      </c>
      <c r="X469" s="229">
        <f t="shared" si="46"/>
        <v>0</v>
      </c>
      <c r="Y469" s="232" t="str">
        <f t="shared" si="47"/>
        <v/>
      </c>
    </row>
    <row r="470" spans="1:25" ht="39" customHeight="1">
      <c r="A470" s="262" t="s">
        <v>2763</v>
      </c>
      <c r="B470" s="263" t="s">
        <v>1060</v>
      </c>
      <c r="C470" s="264" t="s">
        <v>2726</v>
      </c>
      <c r="D470" s="264" t="s">
        <v>886</v>
      </c>
      <c r="E470" s="245" t="s">
        <v>3587</v>
      </c>
      <c r="F470" s="245" t="s">
        <v>3588</v>
      </c>
      <c r="G470" s="259" t="s">
        <v>966</v>
      </c>
      <c r="H470" s="259" t="s">
        <v>2754</v>
      </c>
      <c r="I470" s="260" t="s">
        <v>3552</v>
      </c>
      <c r="J470" s="261" t="s">
        <v>2411</v>
      </c>
      <c r="K470" s="364" t="s">
        <v>2412</v>
      </c>
      <c r="L470" s="366" t="s">
        <v>1733</v>
      </c>
      <c r="M470" s="249"/>
      <c r="N470" s="229">
        <f>[2]pdc2018!N470</f>
        <v>0</v>
      </c>
      <c r="O470" s="230">
        <f>[2]pdc2018!O470</f>
        <v>0</v>
      </c>
      <c r="P470" s="230">
        <f>[2]pdc2018!P470</f>
        <v>0</v>
      </c>
      <c r="Q470" s="230">
        <f>[2]pdc2018!Q470</f>
        <v>0</v>
      </c>
      <c r="R470" s="230">
        <f>[2]pdc2018!R470</f>
        <v>0</v>
      </c>
      <c r="S470" s="231">
        <f>[2]pdc2018!S470</f>
        <v>0</v>
      </c>
      <c r="T470" s="229">
        <f t="shared" si="42"/>
        <v>0</v>
      </c>
      <c r="U470" s="232" t="str">
        <f t="shared" si="43"/>
        <v/>
      </c>
      <c r="V470" s="229">
        <f t="shared" si="44"/>
        <v>0</v>
      </c>
      <c r="W470" s="232" t="str">
        <f t="shared" si="45"/>
        <v/>
      </c>
      <c r="X470" s="229">
        <f t="shared" si="46"/>
        <v>0</v>
      </c>
      <c r="Y470" s="232" t="str">
        <f t="shared" si="47"/>
        <v/>
      </c>
    </row>
    <row r="471" spans="1:25" ht="39" customHeight="1">
      <c r="A471" s="255" t="s">
        <v>502</v>
      </c>
      <c r="B471" s="256" t="s">
        <v>1060</v>
      </c>
      <c r="C471" s="257" t="s">
        <v>2128</v>
      </c>
      <c r="D471" s="257" t="s">
        <v>2719</v>
      </c>
      <c r="E471" s="258" t="s">
        <v>3589</v>
      </c>
      <c r="F471" s="258" t="s">
        <v>3590</v>
      </c>
      <c r="G471" s="259"/>
      <c r="H471" s="259"/>
      <c r="I471" s="260"/>
      <c r="J471" s="261"/>
      <c r="K471" s="364"/>
      <c r="L471" s="365"/>
      <c r="M471" s="249"/>
      <c r="N471" s="229">
        <f>[2]pdc2018!N471</f>
        <v>0</v>
      </c>
      <c r="O471" s="230">
        <f>[2]pdc2018!O471</f>
        <v>0</v>
      </c>
      <c r="P471" s="230">
        <f>[2]pdc2018!P471</f>
        <v>0</v>
      </c>
      <c r="Q471" s="230">
        <f>[2]pdc2018!Q471</f>
        <v>0</v>
      </c>
      <c r="R471" s="230">
        <f>[2]pdc2018!R471</f>
        <v>0</v>
      </c>
      <c r="S471" s="231">
        <f>[2]pdc2018!S471</f>
        <v>0</v>
      </c>
      <c r="T471" s="229">
        <f t="shared" si="42"/>
        <v>0</v>
      </c>
      <c r="U471" s="232" t="str">
        <f t="shared" si="43"/>
        <v/>
      </c>
      <c r="V471" s="229">
        <f t="shared" si="44"/>
        <v>0</v>
      </c>
      <c r="W471" s="232" t="str">
        <f t="shared" si="45"/>
        <v/>
      </c>
      <c r="X471" s="229">
        <f t="shared" si="46"/>
        <v>0</v>
      </c>
      <c r="Y471" s="232" t="str">
        <f t="shared" si="47"/>
        <v/>
      </c>
    </row>
    <row r="472" spans="1:25" ht="39" customHeight="1">
      <c r="A472" s="189" t="s">
        <v>1756</v>
      </c>
      <c r="B472" s="242" t="s">
        <v>1060</v>
      </c>
      <c r="C472" s="243" t="s">
        <v>2128</v>
      </c>
      <c r="D472" s="243" t="s">
        <v>2717</v>
      </c>
      <c r="E472" s="245" t="s">
        <v>3591</v>
      </c>
      <c r="F472" s="245" t="s">
        <v>3592</v>
      </c>
      <c r="G472" s="259" t="s">
        <v>963</v>
      </c>
      <c r="H472" s="259" t="s">
        <v>2995</v>
      </c>
      <c r="I472" s="260" t="s">
        <v>3539</v>
      </c>
      <c r="J472" s="261" t="s">
        <v>148</v>
      </c>
      <c r="K472" s="364" t="s">
        <v>2410</v>
      </c>
      <c r="L472" s="366" t="s">
        <v>1733</v>
      </c>
      <c r="M472" s="249"/>
      <c r="N472" s="229">
        <f>[2]pdc2018!N472</f>
        <v>35266.720000000001</v>
      </c>
      <c r="O472" s="230">
        <f>[2]pdc2018!O472</f>
        <v>0</v>
      </c>
      <c r="P472" s="230">
        <f>[2]pdc2018!P472</f>
        <v>0</v>
      </c>
      <c r="Q472" s="230">
        <f>[2]pdc2018!Q472</f>
        <v>0</v>
      </c>
      <c r="R472" s="230">
        <f>[2]pdc2018!R472</f>
        <v>0</v>
      </c>
      <c r="S472" s="231">
        <f>[2]pdc2018!S472</f>
        <v>0</v>
      </c>
      <c r="T472" s="229">
        <f t="shared" si="42"/>
        <v>0</v>
      </c>
      <c r="U472" s="232" t="str">
        <f t="shared" si="43"/>
        <v/>
      </c>
      <c r="V472" s="229">
        <f t="shared" si="44"/>
        <v>0</v>
      </c>
      <c r="W472" s="232" t="str">
        <f t="shared" si="45"/>
        <v/>
      </c>
      <c r="X472" s="229">
        <f t="shared" si="46"/>
        <v>0</v>
      </c>
      <c r="Y472" s="232" t="str">
        <f t="shared" si="47"/>
        <v/>
      </c>
    </row>
    <row r="473" spans="1:25" ht="39" customHeight="1">
      <c r="A473" s="189" t="s">
        <v>2175</v>
      </c>
      <c r="B473" s="242" t="s">
        <v>1060</v>
      </c>
      <c r="C473" s="243" t="s">
        <v>2128</v>
      </c>
      <c r="D473" s="243" t="s">
        <v>2358</v>
      </c>
      <c r="E473" s="245" t="s">
        <v>3593</v>
      </c>
      <c r="F473" s="245" t="s">
        <v>3594</v>
      </c>
      <c r="G473" s="259" t="s">
        <v>964</v>
      </c>
      <c r="H473" s="259" t="s">
        <v>2997</v>
      </c>
      <c r="I473" s="260" t="s">
        <v>3542</v>
      </c>
      <c r="J473" s="261" t="s">
        <v>148</v>
      </c>
      <c r="K473" s="364" t="s">
        <v>2410</v>
      </c>
      <c r="L473" s="366" t="s">
        <v>1733</v>
      </c>
      <c r="M473" s="249"/>
      <c r="N473" s="229">
        <f>[2]pdc2018!N473</f>
        <v>9815</v>
      </c>
      <c r="O473" s="230">
        <f>[2]pdc2018!O473</f>
        <v>0</v>
      </c>
      <c r="P473" s="230">
        <f>[2]pdc2018!P473</f>
        <v>0</v>
      </c>
      <c r="Q473" s="230">
        <f>[2]pdc2018!Q473</f>
        <v>0</v>
      </c>
      <c r="R473" s="230">
        <f>[2]pdc2018!R473</f>
        <v>0</v>
      </c>
      <c r="S473" s="231">
        <f>[2]pdc2018!S473</f>
        <v>0</v>
      </c>
      <c r="T473" s="229">
        <f t="shared" si="42"/>
        <v>0</v>
      </c>
      <c r="U473" s="232" t="str">
        <f t="shared" si="43"/>
        <v/>
      </c>
      <c r="V473" s="229">
        <f t="shared" si="44"/>
        <v>0</v>
      </c>
      <c r="W473" s="232" t="str">
        <f t="shared" si="45"/>
        <v/>
      </c>
      <c r="X473" s="229">
        <f t="shared" si="46"/>
        <v>0</v>
      </c>
      <c r="Y473" s="232" t="str">
        <f t="shared" si="47"/>
        <v/>
      </c>
    </row>
    <row r="474" spans="1:25" ht="39" customHeight="1">
      <c r="A474" s="262" t="s">
        <v>1757</v>
      </c>
      <c r="B474" s="263" t="s">
        <v>1060</v>
      </c>
      <c r="C474" s="264" t="s">
        <v>2128</v>
      </c>
      <c r="D474" s="264" t="s">
        <v>1624</v>
      </c>
      <c r="E474" s="245" t="s">
        <v>3595</v>
      </c>
      <c r="F474" s="245" t="s">
        <v>3596</v>
      </c>
      <c r="G474" s="259" t="s">
        <v>965</v>
      </c>
      <c r="H474" s="259" t="s">
        <v>2752</v>
      </c>
      <c r="I474" s="260" t="s">
        <v>3549</v>
      </c>
      <c r="J474" s="261" t="s">
        <v>2411</v>
      </c>
      <c r="K474" s="364" t="s">
        <v>2412</v>
      </c>
      <c r="L474" s="366" t="s">
        <v>1733</v>
      </c>
      <c r="M474" s="249"/>
      <c r="N474" s="229">
        <f>[2]pdc2018!N474</f>
        <v>31821.06</v>
      </c>
      <c r="O474" s="230">
        <f>[2]pdc2018!O474</f>
        <v>0</v>
      </c>
      <c r="P474" s="230">
        <f>[2]pdc2018!P474</f>
        <v>0</v>
      </c>
      <c r="Q474" s="230">
        <f>[2]pdc2018!Q474</f>
        <v>0</v>
      </c>
      <c r="R474" s="230">
        <f>[2]pdc2018!R474</f>
        <v>0</v>
      </c>
      <c r="S474" s="231">
        <f>[2]pdc2018!S474</f>
        <v>0</v>
      </c>
      <c r="T474" s="229">
        <f t="shared" si="42"/>
        <v>0</v>
      </c>
      <c r="U474" s="232" t="str">
        <f t="shared" si="43"/>
        <v/>
      </c>
      <c r="V474" s="229">
        <f t="shared" si="44"/>
        <v>0</v>
      </c>
      <c r="W474" s="232" t="str">
        <f t="shared" si="45"/>
        <v/>
      </c>
      <c r="X474" s="229">
        <f t="shared" si="46"/>
        <v>0</v>
      </c>
      <c r="Y474" s="232" t="str">
        <f t="shared" si="47"/>
        <v/>
      </c>
    </row>
    <row r="475" spans="1:25" ht="39" customHeight="1">
      <c r="A475" s="262" t="s">
        <v>2176</v>
      </c>
      <c r="B475" s="263" t="s">
        <v>1060</v>
      </c>
      <c r="C475" s="264" t="s">
        <v>2128</v>
      </c>
      <c r="D475" s="264" t="s">
        <v>1959</v>
      </c>
      <c r="E475" s="245" t="s">
        <v>3597</v>
      </c>
      <c r="F475" s="245" t="s">
        <v>3598</v>
      </c>
      <c r="G475" s="259" t="s">
        <v>966</v>
      </c>
      <c r="H475" s="259" t="s">
        <v>2754</v>
      </c>
      <c r="I475" s="260" t="s">
        <v>3552</v>
      </c>
      <c r="J475" s="261" t="s">
        <v>2411</v>
      </c>
      <c r="K475" s="364" t="s">
        <v>2412</v>
      </c>
      <c r="L475" s="366" t="s">
        <v>1733</v>
      </c>
      <c r="M475" s="249"/>
      <c r="N475" s="229">
        <f>[2]pdc2018!N475</f>
        <v>2020</v>
      </c>
      <c r="O475" s="230">
        <f>[2]pdc2018!O475</f>
        <v>0</v>
      </c>
      <c r="P475" s="230">
        <f>[2]pdc2018!P475</f>
        <v>0</v>
      </c>
      <c r="Q475" s="230">
        <f>[2]pdc2018!Q475</f>
        <v>0</v>
      </c>
      <c r="R475" s="230">
        <f>[2]pdc2018!R475</f>
        <v>0</v>
      </c>
      <c r="S475" s="231">
        <f>[2]pdc2018!S475</f>
        <v>0</v>
      </c>
      <c r="T475" s="229">
        <f t="shared" si="42"/>
        <v>0</v>
      </c>
      <c r="U475" s="232" t="str">
        <f t="shared" si="43"/>
        <v/>
      </c>
      <c r="V475" s="229">
        <f t="shared" si="44"/>
        <v>0</v>
      </c>
      <c r="W475" s="232" t="str">
        <f t="shared" si="45"/>
        <v/>
      </c>
      <c r="X475" s="229">
        <f t="shared" si="46"/>
        <v>0</v>
      </c>
      <c r="Y475" s="232" t="str">
        <f t="shared" si="47"/>
        <v/>
      </c>
    </row>
    <row r="476" spans="1:25" ht="39" customHeight="1">
      <c r="A476" s="189" t="s">
        <v>1758</v>
      </c>
      <c r="B476" s="242" t="s">
        <v>1060</v>
      </c>
      <c r="C476" s="243" t="s">
        <v>2128</v>
      </c>
      <c r="D476" s="243" t="s">
        <v>2725</v>
      </c>
      <c r="E476" s="245" t="s">
        <v>3599</v>
      </c>
      <c r="F476" s="245" t="s">
        <v>3600</v>
      </c>
      <c r="G476" s="259" t="s">
        <v>963</v>
      </c>
      <c r="H476" s="259" t="s">
        <v>2995</v>
      </c>
      <c r="I476" s="260" t="s">
        <v>3539</v>
      </c>
      <c r="J476" s="261" t="s">
        <v>148</v>
      </c>
      <c r="K476" s="364" t="s">
        <v>2410</v>
      </c>
      <c r="L476" s="366" t="s">
        <v>1733</v>
      </c>
      <c r="M476" s="249"/>
      <c r="N476" s="229">
        <f>[2]pdc2018!N476</f>
        <v>23578.06</v>
      </c>
      <c r="O476" s="230">
        <f>[2]pdc2018!O476</f>
        <v>0</v>
      </c>
      <c r="P476" s="230">
        <f>[2]pdc2018!P476</f>
        <v>0</v>
      </c>
      <c r="Q476" s="230">
        <f>[2]pdc2018!Q476</f>
        <v>0</v>
      </c>
      <c r="R476" s="230">
        <f>[2]pdc2018!R476</f>
        <v>0</v>
      </c>
      <c r="S476" s="231">
        <f>[2]pdc2018!S476</f>
        <v>0</v>
      </c>
      <c r="T476" s="229">
        <f t="shared" si="42"/>
        <v>0</v>
      </c>
      <c r="U476" s="232" t="str">
        <f t="shared" si="43"/>
        <v/>
      </c>
      <c r="V476" s="229">
        <f t="shared" si="44"/>
        <v>0</v>
      </c>
      <c r="W476" s="232" t="str">
        <f t="shared" si="45"/>
        <v/>
      </c>
      <c r="X476" s="229">
        <f t="shared" si="46"/>
        <v>0</v>
      </c>
      <c r="Y476" s="232" t="str">
        <f t="shared" si="47"/>
        <v/>
      </c>
    </row>
    <row r="477" spans="1:25" ht="39" customHeight="1">
      <c r="A477" s="189" t="s">
        <v>2177</v>
      </c>
      <c r="B477" s="242" t="s">
        <v>1060</v>
      </c>
      <c r="C477" s="243" t="s">
        <v>2128</v>
      </c>
      <c r="D477" s="243" t="s">
        <v>914</v>
      </c>
      <c r="E477" s="245" t="s">
        <v>3601</v>
      </c>
      <c r="F477" s="245" t="s">
        <v>3602</v>
      </c>
      <c r="G477" s="259" t="s">
        <v>964</v>
      </c>
      <c r="H477" s="259" t="s">
        <v>2997</v>
      </c>
      <c r="I477" s="260" t="s">
        <v>3542</v>
      </c>
      <c r="J477" s="261" t="s">
        <v>148</v>
      </c>
      <c r="K477" s="364" t="s">
        <v>2410</v>
      </c>
      <c r="L477" s="366" t="s">
        <v>1733</v>
      </c>
      <c r="M477" s="249"/>
      <c r="N477" s="229">
        <f>[2]pdc2018!N477</f>
        <v>5910</v>
      </c>
      <c r="O477" s="230">
        <f>[2]pdc2018!O477</f>
        <v>0</v>
      </c>
      <c r="P477" s="230">
        <f>[2]pdc2018!P477</f>
        <v>0</v>
      </c>
      <c r="Q477" s="230">
        <f>[2]pdc2018!Q477</f>
        <v>0</v>
      </c>
      <c r="R477" s="230">
        <f>[2]pdc2018!R477</f>
        <v>0</v>
      </c>
      <c r="S477" s="231">
        <f>[2]pdc2018!S477</f>
        <v>0</v>
      </c>
      <c r="T477" s="229">
        <f t="shared" si="42"/>
        <v>0</v>
      </c>
      <c r="U477" s="232" t="str">
        <f t="shared" si="43"/>
        <v/>
      </c>
      <c r="V477" s="229">
        <f t="shared" si="44"/>
        <v>0</v>
      </c>
      <c r="W477" s="232" t="str">
        <f t="shared" si="45"/>
        <v/>
      </c>
      <c r="X477" s="229">
        <f t="shared" si="46"/>
        <v>0</v>
      </c>
      <c r="Y477" s="232" t="str">
        <f t="shared" si="47"/>
        <v/>
      </c>
    </row>
    <row r="478" spans="1:25" ht="39" customHeight="1">
      <c r="A478" s="262" t="s">
        <v>1081</v>
      </c>
      <c r="B478" s="263" t="s">
        <v>1060</v>
      </c>
      <c r="C478" s="264" t="s">
        <v>2128</v>
      </c>
      <c r="D478" s="264" t="s">
        <v>918</v>
      </c>
      <c r="E478" s="245" t="s">
        <v>3603</v>
      </c>
      <c r="F478" s="245" t="s">
        <v>3604</v>
      </c>
      <c r="G478" s="259" t="s">
        <v>965</v>
      </c>
      <c r="H478" s="259" t="s">
        <v>2752</v>
      </c>
      <c r="I478" s="260" t="s">
        <v>3549</v>
      </c>
      <c r="J478" s="261" t="s">
        <v>2411</v>
      </c>
      <c r="K478" s="364" t="s">
        <v>2412</v>
      </c>
      <c r="L478" s="366" t="s">
        <v>1733</v>
      </c>
      <c r="M478" s="249"/>
      <c r="N478" s="229">
        <f>[2]pdc2018!N478</f>
        <v>7465</v>
      </c>
      <c r="O478" s="230">
        <f>[2]pdc2018!O478</f>
        <v>0</v>
      </c>
      <c r="P478" s="230">
        <f>[2]pdc2018!P478</f>
        <v>0</v>
      </c>
      <c r="Q478" s="230">
        <f>[2]pdc2018!Q478</f>
        <v>0</v>
      </c>
      <c r="R478" s="230">
        <f>[2]pdc2018!R478</f>
        <v>0</v>
      </c>
      <c r="S478" s="231">
        <f>[2]pdc2018!S478</f>
        <v>0</v>
      </c>
      <c r="T478" s="229">
        <f t="shared" si="42"/>
        <v>0</v>
      </c>
      <c r="U478" s="232" t="str">
        <f t="shared" si="43"/>
        <v/>
      </c>
      <c r="V478" s="229">
        <f t="shared" si="44"/>
        <v>0</v>
      </c>
      <c r="W478" s="232" t="str">
        <f t="shared" si="45"/>
        <v/>
      </c>
      <c r="X478" s="229">
        <f t="shared" si="46"/>
        <v>0</v>
      </c>
      <c r="Y478" s="232" t="str">
        <f t="shared" si="47"/>
        <v/>
      </c>
    </row>
    <row r="479" spans="1:25" ht="39" customHeight="1">
      <c r="A479" s="262" t="s">
        <v>2178</v>
      </c>
      <c r="B479" s="263" t="s">
        <v>1060</v>
      </c>
      <c r="C479" s="264" t="s">
        <v>2128</v>
      </c>
      <c r="D479" s="264" t="s">
        <v>919</v>
      </c>
      <c r="E479" s="245" t="s">
        <v>3605</v>
      </c>
      <c r="F479" s="245" t="s">
        <v>3606</v>
      </c>
      <c r="G479" s="259" t="s">
        <v>966</v>
      </c>
      <c r="H479" s="259" t="s">
        <v>2754</v>
      </c>
      <c r="I479" s="260" t="s">
        <v>3552</v>
      </c>
      <c r="J479" s="261" t="s">
        <v>2411</v>
      </c>
      <c r="K479" s="364" t="s">
        <v>2412</v>
      </c>
      <c r="L479" s="366" t="s">
        <v>1733</v>
      </c>
      <c r="M479" s="249"/>
      <c r="N479" s="229">
        <f>[2]pdc2018!N479</f>
        <v>204</v>
      </c>
      <c r="O479" s="230">
        <f>[2]pdc2018!O479</f>
        <v>0</v>
      </c>
      <c r="P479" s="230">
        <f>[2]pdc2018!P479</f>
        <v>0</v>
      </c>
      <c r="Q479" s="230">
        <f>[2]pdc2018!Q479</f>
        <v>0</v>
      </c>
      <c r="R479" s="230">
        <f>[2]pdc2018!R479</f>
        <v>0</v>
      </c>
      <c r="S479" s="231">
        <f>[2]pdc2018!S479</f>
        <v>0</v>
      </c>
      <c r="T479" s="229">
        <f t="shared" si="42"/>
        <v>0</v>
      </c>
      <c r="U479" s="232" t="str">
        <f t="shared" si="43"/>
        <v/>
      </c>
      <c r="V479" s="229">
        <f t="shared" si="44"/>
        <v>0</v>
      </c>
      <c r="W479" s="232" t="str">
        <f t="shared" si="45"/>
        <v/>
      </c>
      <c r="X479" s="229">
        <f t="shared" si="46"/>
        <v>0</v>
      </c>
      <c r="Y479" s="232" t="str">
        <f t="shared" si="47"/>
        <v/>
      </c>
    </row>
    <row r="480" spans="1:25" ht="39" customHeight="1">
      <c r="A480" s="189" t="s">
        <v>1082</v>
      </c>
      <c r="B480" s="242" t="s">
        <v>1060</v>
      </c>
      <c r="C480" s="243" t="s">
        <v>2128</v>
      </c>
      <c r="D480" s="243" t="s">
        <v>2130</v>
      </c>
      <c r="E480" s="265" t="s">
        <v>3607</v>
      </c>
      <c r="F480" s="245" t="s">
        <v>3608</v>
      </c>
      <c r="G480" s="259" t="s">
        <v>963</v>
      </c>
      <c r="H480" s="259" t="s">
        <v>2995</v>
      </c>
      <c r="I480" s="260" t="s">
        <v>3539</v>
      </c>
      <c r="J480" s="261" t="s">
        <v>148</v>
      </c>
      <c r="K480" s="364" t="s">
        <v>2410</v>
      </c>
      <c r="L480" s="366" t="s">
        <v>1733</v>
      </c>
      <c r="M480" s="249"/>
      <c r="N480" s="229">
        <f>[2]pdc2018!N480</f>
        <v>15593.87</v>
      </c>
      <c r="O480" s="230">
        <f>[2]pdc2018!O480</f>
        <v>0</v>
      </c>
      <c r="P480" s="230">
        <f>[2]pdc2018!P480</f>
        <v>0</v>
      </c>
      <c r="Q480" s="230">
        <f>[2]pdc2018!Q480</f>
        <v>0</v>
      </c>
      <c r="R480" s="230">
        <f>[2]pdc2018!R480</f>
        <v>0</v>
      </c>
      <c r="S480" s="231">
        <f>[2]pdc2018!S480</f>
        <v>0</v>
      </c>
      <c r="T480" s="229">
        <f t="shared" si="42"/>
        <v>0</v>
      </c>
      <c r="U480" s="232" t="str">
        <f t="shared" si="43"/>
        <v/>
      </c>
      <c r="V480" s="229">
        <f t="shared" si="44"/>
        <v>0</v>
      </c>
      <c r="W480" s="232" t="str">
        <f t="shared" si="45"/>
        <v/>
      </c>
      <c r="X480" s="229">
        <f t="shared" si="46"/>
        <v>0</v>
      </c>
      <c r="Y480" s="232" t="str">
        <f t="shared" si="47"/>
        <v/>
      </c>
    </row>
    <row r="481" spans="1:25" ht="39" customHeight="1">
      <c r="A481" s="189" t="s">
        <v>2179</v>
      </c>
      <c r="B481" s="242" t="s">
        <v>1060</v>
      </c>
      <c r="C481" s="243" t="s">
        <v>2128</v>
      </c>
      <c r="D481" s="243" t="s">
        <v>2359</v>
      </c>
      <c r="E481" s="265" t="s">
        <v>3609</v>
      </c>
      <c r="F481" s="245" t="s">
        <v>3610</v>
      </c>
      <c r="G481" s="259" t="s">
        <v>964</v>
      </c>
      <c r="H481" s="259" t="s">
        <v>2997</v>
      </c>
      <c r="I481" s="260" t="s">
        <v>3542</v>
      </c>
      <c r="J481" s="261" t="s">
        <v>148</v>
      </c>
      <c r="K481" s="364" t="s">
        <v>2410</v>
      </c>
      <c r="L481" s="366" t="s">
        <v>1733</v>
      </c>
      <c r="M481" s="249"/>
      <c r="N481" s="229">
        <f>[2]pdc2018!N481</f>
        <v>4167.13</v>
      </c>
      <c r="O481" s="230">
        <f>[2]pdc2018!O481</f>
        <v>0</v>
      </c>
      <c r="P481" s="230">
        <f>[2]pdc2018!P481</f>
        <v>0</v>
      </c>
      <c r="Q481" s="230">
        <f>[2]pdc2018!Q481</f>
        <v>0</v>
      </c>
      <c r="R481" s="230">
        <f>[2]pdc2018!R481</f>
        <v>0</v>
      </c>
      <c r="S481" s="231">
        <f>[2]pdc2018!S481</f>
        <v>0</v>
      </c>
      <c r="T481" s="229">
        <f t="shared" si="42"/>
        <v>0</v>
      </c>
      <c r="U481" s="232" t="str">
        <f t="shared" si="43"/>
        <v/>
      </c>
      <c r="V481" s="229">
        <f t="shared" si="44"/>
        <v>0</v>
      </c>
      <c r="W481" s="232" t="str">
        <f t="shared" si="45"/>
        <v/>
      </c>
      <c r="X481" s="229">
        <f t="shared" si="46"/>
        <v>0</v>
      </c>
      <c r="Y481" s="232" t="str">
        <f t="shared" si="47"/>
        <v/>
      </c>
    </row>
    <row r="482" spans="1:25" ht="39" customHeight="1">
      <c r="A482" s="262" t="s">
        <v>1083</v>
      </c>
      <c r="B482" s="263" t="s">
        <v>1060</v>
      </c>
      <c r="C482" s="264" t="s">
        <v>2128</v>
      </c>
      <c r="D482" s="264" t="s">
        <v>1051</v>
      </c>
      <c r="E482" s="265" t="s">
        <v>3611</v>
      </c>
      <c r="F482" s="245" t="s">
        <v>3612</v>
      </c>
      <c r="G482" s="259" t="s">
        <v>965</v>
      </c>
      <c r="H482" s="259" t="s">
        <v>2752</v>
      </c>
      <c r="I482" s="260" t="s">
        <v>3549</v>
      </c>
      <c r="J482" s="261" t="s">
        <v>2411</v>
      </c>
      <c r="K482" s="364" t="s">
        <v>2412</v>
      </c>
      <c r="L482" s="366" t="s">
        <v>1733</v>
      </c>
      <c r="M482" s="249"/>
      <c r="N482" s="229">
        <f>[2]pdc2018!N482</f>
        <v>10410.81</v>
      </c>
      <c r="O482" s="230">
        <f>[2]pdc2018!O482</f>
        <v>0</v>
      </c>
      <c r="P482" s="230">
        <f>[2]pdc2018!P482</f>
        <v>0</v>
      </c>
      <c r="Q482" s="230">
        <f>[2]pdc2018!Q482</f>
        <v>0</v>
      </c>
      <c r="R482" s="230">
        <f>[2]pdc2018!R482</f>
        <v>0</v>
      </c>
      <c r="S482" s="231">
        <f>[2]pdc2018!S482</f>
        <v>0</v>
      </c>
      <c r="T482" s="229">
        <f t="shared" si="42"/>
        <v>0</v>
      </c>
      <c r="U482" s="232" t="str">
        <f t="shared" si="43"/>
        <v/>
      </c>
      <c r="V482" s="229">
        <f t="shared" si="44"/>
        <v>0</v>
      </c>
      <c r="W482" s="232" t="str">
        <f t="shared" si="45"/>
        <v/>
      </c>
      <c r="X482" s="229">
        <f t="shared" si="46"/>
        <v>0</v>
      </c>
      <c r="Y482" s="232" t="str">
        <f t="shared" si="47"/>
        <v/>
      </c>
    </row>
    <row r="483" spans="1:25" ht="39" customHeight="1">
      <c r="A483" s="262" t="s">
        <v>2764</v>
      </c>
      <c r="B483" s="263" t="s">
        <v>1060</v>
      </c>
      <c r="C483" s="264" t="s">
        <v>2128</v>
      </c>
      <c r="D483" s="264" t="s">
        <v>2728</v>
      </c>
      <c r="E483" s="265" t="s">
        <v>3613</v>
      </c>
      <c r="F483" s="245" t="s">
        <v>3614</v>
      </c>
      <c r="G483" s="259" t="s">
        <v>966</v>
      </c>
      <c r="H483" s="259" t="s">
        <v>2754</v>
      </c>
      <c r="I483" s="260" t="s">
        <v>3552</v>
      </c>
      <c r="J483" s="261" t="s">
        <v>2411</v>
      </c>
      <c r="K483" s="364" t="s">
        <v>2412</v>
      </c>
      <c r="L483" s="366" t="s">
        <v>1733</v>
      </c>
      <c r="M483" s="249"/>
      <c r="N483" s="229">
        <f>[2]pdc2018!N483</f>
        <v>589.36</v>
      </c>
      <c r="O483" s="230">
        <f>[2]pdc2018!O483</f>
        <v>0</v>
      </c>
      <c r="P483" s="230">
        <f>[2]pdc2018!P483</f>
        <v>0</v>
      </c>
      <c r="Q483" s="230">
        <f>[2]pdc2018!Q483</f>
        <v>0</v>
      </c>
      <c r="R483" s="230">
        <f>[2]pdc2018!R483</f>
        <v>0</v>
      </c>
      <c r="S483" s="231">
        <f>[2]pdc2018!S483</f>
        <v>0</v>
      </c>
      <c r="T483" s="229">
        <f t="shared" si="42"/>
        <v>0</v>
      </c>
      <c r="U483" s="232" t="str">
        <f t="shared" si="43"/>
        <v/>
      </c>
      <c r="V483" s="229">
        <f t="shared" si="44"/>
        <v>0</v>
      </c>
      <c r="W483" s="232" t="str">
        <f t="shared" si="45"/>
        <v/>
      </c>
      <c r="X483" s="229">
        <f t="shared" si="46"/>
        <v>0</v>
      </c>
      <c r="Y483" s="232" t="str">
        <f t="shared" si="47"/>
        <v/>
      </c>
    </row>
    <row r="484" spans="1:25" ht="39" customHeight="1">
      <c r="A484" s="189" t="s">
        <v>1084</v>
      </c>
      <c r="B484" s="242" t="s">
        <v>1060</v>
      </c>
      <c r="C484" s="243" t="s">
        <v>2128</v>
      </c>
      <c r="D484" s="243" t="s">
        <v>921</v>
      </c>
      <c r="E484" s="265" t="s">
        <v>3615</v>
      </c>
      <c r="F484" s="245" t="s">
        <v>3616</v>
      </c>
      <c r="G484" s="246" t="s">
        <v>963</v>
      </c>
      <c r="H484" s="246" t="s">
        <v>2995</v>
      </c>
      <c r="I484" s="247" t="s">
        <v>3539</v>
      </c>
      <c r="J484" s="248" t="s">
        <v>148</v>
      </c>
      <c r="K484" s="358" t="s">
        <v>2410</v>
      </c>
      <c r="L484" s="366" t="s">
        <v>1733</v>
      </c>
      <c r="M484" s="249"/>
      <c r="N484" s="229">
        <f>[2]pdc2018!N484</f>
        <v>0</v>
      </c>
      <c r="O484" s="230">
        <f>[2]pdc2018!O484</f>
        <v>0</v>
      </c>
      <c r="P484" s="230">
        <f>[2]pdc2018!P484</f>
        <v>0</v>
      </c>
      <c r="Q484" s="230">
        <f>[2]pdc2018!Q484</f>
        <v>0</v>
      </c>
      <c r="R484" s="230">
        <f>[2]pdc2018!R484</f>
        <v>0</v>
      </c>
      <c r="S484" s="231">
        <f>[2]pdc2018!S484</f>
        <v>0</v>
      </c>
      <c r="T484" s="229">
        <f t="shared" si="42"/>
        <v>0</v>
      </c>
      <c r="U484" s="232" t="str">
        <f t="shared" si="43"/>
        <v/>
      </c>
      <c r="V484" s="229">
        <f t="shared" si="44"/>
        <v>0</v>
      </c>
      <c r="W484" s="232" t="str">
        <f t="shared" si="45"/>
        <v/>
      </c>
      <c r="X484" s="229">
        <f t="shared" si="46"/>
        <v>0</v>
      </c>
      <c r="Y484" s="232" t="str">
        <f t="shared" si="47"/>
        <v/>
      </c>
    </row>
    <row r="485" spans="1:25" ht="39" customHeight="1">
      <c r="A485" s="189" t="s">
        <v>2765</v>
      </c>
      <c r="B485" s="242" t="s">
        <v>1060</v>
      </c>
      <c r="C485" s="243" t="s">
        <v>2128</v>
      </c>
      <c r="D485" s="243" t="s">
        <v>886</v>
      </c>
      <c r="E485" s="265" t="s">
        <v>3617</v>
      </c>
      <c r="F485" s="245" t="s">
        <v>3618</v>
      </c>
      <c r="G485" s="246" t="s">
        <v>964</v>
      </c>
      <c r="H485" s="246" t="s">
        <v>2997</v>
      </c>
      <c r="I485" s="247" t="s">
        <v>3542</v>
      </c>
      <c r="J485" s="248" t="s">
        <v>148</v>
      </c>
      <c r="K485" s="358" t="s">
        <v>2410</v>
      </c>
      <c r="L485" s="366" t="s">
        <v>1733</v>
      </c>
      <c r="M485" s="249"/>
      <c r="N485" s="229">
        <f>[2]pdc2018!N485</f>
        <v>0</v>
      </c>
      <c r="O485" s="230">
        <f>[2]pdc2018!O485</f>
        <v>0</v>
      </c>
      <c r="P485" s="230">
        <f>[2]pdc2018!P485</f>
        <v>0</v>
      </c>
      <c r="Q485" s="230">
        <f>[2]pdc2018!Q485</f>
        <v>0</v>
      </c>
      <c r="R485" s="230">
        <f>[2]pdc2018!R485</f>
        <v>0</v>
      </c>
      <c r="S485" s="231">
        <f>[2]pdc2018!S485</f>
        <v>0</v>
      </c>
      <c r="T485" s="229">
        <f t="shared" si="42"/>
        <v>0</v>
      </c>
      <c r="U485" s="232" t="str">
        <f t="shared" si="43"/>
        <v/>
      </c>
      <c r="V485" s="229">
        <f t="shared" si="44"/>
        <v>0</v>
      </c>
      <c r="W485" s="232" t="str">
        <f t="shared" si="45"/>
        <v/>
      </c>
      <c r="X485" s="229">
        <f t="shared" si="46"/>
        <v>0</v>
      </c>
      <c r="Y485" s="232" t="str">
        <f t="shared" si="47"/>
        <v/>
      </c>
    </row>
    <row r="486" spans="1:25" ht="39" customHeight="1">
      <c r="A486" s="262" t="s">
        <v>1085</v>
      </c>
      <c r="B486" s="263" t="s">
        <v>1060</v>
      </c>
      <c r="C486" s="264" t="s">
        <v>2128</v>
      </c>
      <c r="D486" s="264" t="s">
        <v>1054</v>
      </c>
      <c r="E486" s="265" t="s">
        <v>3619</v>
      </c>
      <c r="F486" s="245" t="s">
        <v>3620</v>
      </c>
      <c r="G486" s="246" t="s">
        <v>965</v>
      </c>
      <c r="H486" s="246" t="s">
        <v>2752</v>
      </c>
      <c r="I486" s="247" t="s">
        <v>3549</v>
      </c>
      <c r="J486" s="248" t="s">
        <v>2411</v>
      </c>
      <c r="K486" s="358" t="s">
        <v>2412</v>
      </c>
      <c r="L486" s="366" t="s">
        <v>1733</v>
      </c>
      <c r="M486" s="249"/>
      <c r="N486" s="229">
        <f>[2]pdc2018!N486</f>
        <v>0</v>
      </c>
      <c r="O486" s="230">
        <f>[2]pdc2018!O486</f>
        <v>0</v>
      </c>
      <c r="P486" s="230">
        <f>[2]pdc2018!P486</f>
        <v>0</v>
      </c>
      <c r="Q486" s="230">
        <f>[2]pdc2018!Q486</f>
        <v>0</v>
      </c>
      <c r="R486" s="230">
        <f>[2]pdc2018!R486</f>
        <v>0</v>
      </c>
      <c r="S486" s="231">
        <f>[2]pdc2018!S486</f>
        <v>0</v>
      </c>
      <c r="T486" s="229">
        <f t="shared" si="42"/>
        <v>0</v>
      </c>
      <c r="U486" s="232" t="str">
        <f t="shared" si="43"/>
        <v/>
      </c>
      <c r="V486" s="229">
        <f t="shared" si="44"/>
        <v>0</v>
      </c>
      <c r="W486" s="232" t="str">
        <f t="shared" si="45"/>
        <v/>
      </c>
      <c r="X486" s="229">
        <f t="shared" si="46"/>
        <v>0</v>
      </c>
      <c r="Y486" s="232" t="str">
        <f t="shared" si="47"/>
        <v/>
      </c>
    </row>
    <row r="487" spans="1:25" ht="39" customHeight="1">
      <c r="A487" s="262" t="s">
        <v>2766</v>
      </c>
      <c r="B487" s="263" t="s">
        <v>1060</v>
      </c>
      <c r="C487" s="264" t="s">
        <v>2128</v>
      </c>
      <c r="D487" s="264" t="s">
        <v>2684</v>
      </c>
      <c r="E487" s="265" t="s">
        <v>3621</v>
      </c>
      <c r="F487" s="245" t="s">
        <v>3622</v>
      </c>
      <c r="G487" s="246" t="s">
        <v>966</v>
      </c>
      <c r="H487" s="246" t="s">
        <v>2754</v>
      </c>
      <c r="I487" s="247" t="s">
        <v>3552</v>
      </c>
      <c r="J487" s="248" t="s">
        <v>2411</v>
      </c>
      <c r="K487" s="358" t="s">
        <v>2412</v>
      </c>
      <c r="L487" s="366" t="s">
        <v>1733</v>
      </c>
      <c r="M487" s="249"/>
      <c r="N487" s="229">
        <f>[2]pdc2018!N487</f>
        <v>0</v>
      </c>
      <c r="O487" s="230">
        <f>[2]pdc2018!O487</f>
        <v>0</v>
      </c>
      <c r="P487" s="230">
        <f>[2]pdc2018!P487</f>
        <v>0</v>
      </c>
      <c r="Q487" s="230">
        <f>[2]pdc2018!Q487</f>
        <v>0</v>
      </c>
      <c r="R487" s="230">
        <f>[2]pdc2018!R487</f>
        <v>0</v>
      </c>
      <c r="S487" s="231">
        <f>[2]pdc2018!S487</f>
        <v>0</v>
      </c>
      <c r="T487" s="229">
        <f t="shared" si="42"/>
        <v>0</v>
      </c>
      <c r="U487" s="232" t="str">
        <f t="shared" si="43"/>
        <v/>
      </c>
      <c r="V487" s="229">
        <f t="shared" si="44"/>
        <v>0</v>
      </c>
      <c r="W487" s="232" t="str">
        <f t="shared" si="45"/>
        <v/>
      </c>
      <c r="X487" s="229">
        <f t="shared" si="46"/>
        <v>0</v>
      </c>
      <c r="Y487" s="232" t="str">
        <f t="shared" si="47"/>
        <v/>
      </c>
    </row>
    <row r="488" spans="1:25" ht="39" customHeight="1">
      <c r="A488" s="262" t="s">
        <v>1086</v>
      </c>
      <c r="B488" s="263" t="s">
        <v>1060</v>
      </c>
      <c r="C488" s="264" t="s">
        <v>2128</v>
      </c>
      <c r="D488" s="264" t="s">
        <v>1776</v>
      </c>
      <c r="E488" s="265" t="s">
        <v>3623</v>
      </c>
      <c r="F488" s="245" t="s">
        <v>3624</v>
      </c>
      <c r="G488" s="259" t="s">
        <v>963</v>
      </c>
      <c r="H488" s="259" t="s">
        <v>2995</v>
      </c>
      <c r="I488" s="260" t="s">
        <v>3539</v>
      </c>
      <c r="J488" s="261" t="s">
        <v>148</v>
      </c>
      <c r="K488" s="364" t="s">
        <v>2410</v>
      </c>
      <c r="L488" s="366" t="s">
        <v>1733</v>
      </c>
      <c r="M488" s="249"/>
      <c r="N488" s="229">
        <f>[2]pdc2018!N488</f>
        <v>0</v>
      </c>
      <c r="O488" s="230">
        <f>[2]pdc2018!O488</f>
        <v>15700</v>
      </c>
      <c r="P488" s="230">
        <f>[2]pdc2018!P488</f>
        <v>13890</v>
      </c>
      <c r="Q488" s="230">
        <f>[2]pdc2018!Q488</f>
        <v>5980</v>
      </c>
      <c r="R488" s="230">
        <f>[2]pdc2018!R488</f>
        <v>7650</v>
      </c>
      <c r="S488" s="231">
        <f>[2]pdc2018!S488</f>
        <v>9150</v>
      </c>
      <c r="T488" s="229">
        <f t="shared" si="42"/>
        <v>-7910</v>
      </c>
      <c r="U488" s="232">
        <f t="shared" si="43"/>
        <v>-0.56947444204463638</v>
      </c>
      <c r="V488" s="229">
        <f t="shared" si="44"/>
        <v>1670</v>
      </c>
      <c r="W488" s="232">
        <f t="shared" si="45"/>
        <v>0.27926421404682272</v>
      </c>
      <c r="X488" s="229">
        <f t="shared" si="46"/>
        <v>1500</v>
      </c>
      <c r="Y488" s="232">
        <f t="shared" si="47"/>
        <v>0.19607843137254902</v>
      </c>
    </row>
    <row r="489" spans="1:25" ht="39" customHeight="1">
      <c r="A489" s="262" t="s">
        <v>2767</v>
      </c>
      <c r="B489" s="263" t="s">
        <v>1060</v>
      </c>
      <c r="C489" s="264" t="s">
        <v>2128</v>
      </c>
      <c r="D489" s="264" t="s">
        <v>2131</v>
      </c>
      <c r="E489" s="265" t="s">
        <v>3625</v>
      </c>
      <c r="F489" s="245" t="s">
        <v>3626</v>
      </c>
      <c r="G489" s="259" t="s">
        <v>964</v>
      </c>
      <c r="H489" s="259" t="s">
        <v>2997</v>
      </c>
      <c r="I489" s="260" t="s">
        <v>3542</v>
      </c>
      <c r="J489" s="261" t="s">
        <v>148</v>
      </c>
      <c r="K489" s="364" t="s">
        <v>2410</v>
      </c>
      <c r="L489" s="366" t="s">
        <v>1733</v>
      </c>
      <c r="M489" s="249"/>
      <c r="N489" s="229">
        <f>[2]pdc2018!N489</f>
        <v>0</v>
      </c>
      <c r="O489" s="230">
        <f>[2]pdc2018!O489</f>
        <v>4100</v>
      </c>
      <c r="P489" s="230">
        <f>[2]pdc2018!P489</f>
        <v>3710</v>
      </c>
      <c r="Q489" s="230">
        <f>[2]pdc2018!Q489</f>
        <v>1480</v>
      </c>
      <c r="R489" s="230">
        <f>[2]pdc2018!R489</f>
        <v>1900</v>
      </c>
      <c r="S489" s="231">
        <f>[2]pdc2018!S489</f>
        <v>2250</v>
      </c>
      <c r="T489" s="229">
        <f t="shared" si="42"/>
        <v>-2230</v>
      </c>
      <c r="U489" s="232">
        <f t="shared" si="43"/>
        <v>-0.60107816711590301</v>
      </c>
      <c r="V489" s="229">
        <f t="shared" si="44"/>
        <v>420</v>
      </c>
      <c r="W489" s="232">
        <f t="shared" si="45"/>
        <v>0.28378378378378377</v>
      </c>
      <c r="X489" s="229">
        <f t="shared" si="46"/>
        <v>350</v>
      </c>
      <c r="Y489" s="232">
        <f t="shared" si="47"/>
        <v>0.18421052631578946</v>
      </c>
    </row>
    <row r="490" spans="1:25" ht="39" customHeight="1">
      <c r="A490" s="189" t="s">
        <v>1087</v>
      </c>
      <c r="B490" s="242" t="s">
        <v>1060</v>
      </c>
      <c r="C490" s="243" t="s">
        <v>2128</v>
      </c>
      <c r="D490" s="243" t="s">
        <v>43</v>
      </c>
      <c r="E490" s="265" t="s">
        <v>3627</v>
      </c>
      <c r="F490" s="245" t="s">
        <v>3628</v>
      </c>
      <c r="G490" s="259" t="s">
        <v>965</v>
      </c>
      <c r="H490" s="259" t="s">
        <v>2752</v>
      </c>
      <c r="I490" s="260" t="s">
        <v>3549</v>
      </c>
      <c r="J490" s="261" t="s">
        <v>2411</v>
      </c>
      <c r="K490" s="364" t="s">
        <v>2412</v>
      </c>
      <c r="L490" s="366" t="s">
        <v>1733</v>
      </c>
      <c r="M490" s="249"/>
      <c r="N490" s="229">
        <f>[2]pdc2018!N490</f>
        <v>0</v>
      </c>
      <c r="O490" s="230">
        <f>[2]pdc2018!O490</f>
        <v>12700</v>
      </c>
      <c r="P490" s="230">
        <f>[2]pdc2018!P490</f>
        <v>10230</v>
      </c>
      <c r="Q490" s="230">
        <f>[2]pdc2018!Q490</f>
        <v>5030</v>
      </c>
      <c r="R490" s="230">
        <f>[2]pdc2018!R490</f>
        <v>6450</v>
      </c>
      <c r="S490" s="231">
        <f>[2]pdc2018!S490</f>
        <v>7700</v>
      </c>
      <c r="T490" s="229">
        <f t="shared" si="42"/>
        <v>-5200</v>
      </c>
      <c r="U490" s="232">
        <f t="shared" si="43"/>
        <v>-0.50830889540566959</v>
      </c>
      <c r="V490" s="229">
        <f t="shared" si="44"/>
        <v>1420</v>
      </c>
      <c r="W490" s="232">
        <f t="shared" si="45"/>
        <v>0.28230616302186878</v>
      </c>
      <c r="X490" s="229">
        <f t="shared" si="46"/>
        <v>1250</v>
      </c>
      <c r="Y490" s="232">
        <f t="shared" si="47"/>
        <v>0.19379844961240311</v>
      </c>
    </row>
    <row r="491" spans="1:25" ht="39" customHeight="1">
      <c r="A491" s="189" t="s">
        <v>2768</v>
      </c>
      <c r="B491" s="242" t="s">
        <v>1060</v>
      </c>
      <c r="C491" s="243" t="s">
        <v>2128</v>
      </c>
      <c r="D491" s="243" t="s">
        <v>2989</v>
      </c>
      <c r="E491" s="265" t="s">
        <v>3629</v>
      </c>
      <c r="F491" s="245" t="s">
        <v>3630</v>
      </c>
      <c r="G491" s="259" t="s">
        <v>966</v>
      </c>
      <c r="H491" s="259" t="s">
        <v>2754</v>
      </c>
      <c r="I491" s="260" t="s">
        <v>3552</v>
      </c>
      <c r="J491" s="261" t="s">
        <v>2411</v>
      </c>
      <c r="K491" s="364" t="s">
        <v>2412</v>
      </c>
      <c r="L491" s="366" t="s">
        <v>1733</v>
      </c>
      <c r="M491" s="228"/>
      <c r="N491" s="229">
        <f>[2]pdc2018!N491</f>
        <v>0</v>
      </c>
      <c r="O491" s="230">
        <f>[2]pdc2018!O491</f>
        <v>1400</v>
      </c>
      <c r="P491" s="230">
        <f>[2]pdc2018!P491</f>
        <v>2040</v>
      </c>
      <c r="Q491" s="230">
        <f>[2]pdc2018!Q491</f>
        <v>2670</v>
      </c>
      <c r="R491" s="230">
        <f>[2]pdc2018!R491</f>
        <v>7340</v>
      </c>
      <c r="S491" s="231">
        <f>[2]pdc2018!S491</f>
        <v>13910</v>
      </c>
      <c r="T491" s="229">
        <f t="shared" si="42"/>
        <v>630</v>
      </c>
      <c r="U491" s="232">
        <f t="shared" si="43"/>
        <v>0.30882352941176472</v>
      </c>
      <c r="V491" s="229">
        <f t="shared" si="44"/>
        <v>4670</v>
      </c>
      <c r="W491" s="232">
        <f t="shared" si="45"/>
        <v>1.7490636704119851</v>
      </c>
      <c r="X491" s="229">
        <f t="shared" si="46"/>
        <v>6570</v>
      </c>
      <c r="Y491" s="232">
        <f t="shared" si="47"/>
        <v>0.89509536784741139</v>
      </c>
    </row>
    <row r="492" spans="1:25" ht="28.5" customHeight="1">
      <c r="A492" s="219" t="s">
        <v>1777</v>
      </c>
      <c r="B492" s="220" t="s">
        <v>1778</v>
      </c>
      <c r="C492" s="221" t="s">
        <v>2718</v>
      </c>
      <c r="D492" s="221" t="s">
        <v>2719</v>
      </c>
      <c r="E492" s="222" t="s">
        <v>1780</v>
      </c>
      <c r="F492" s="222" t="s">
        <v>1779</v>
      </c>
      <c r="G492" s="223"/>
      <c r="H492" s="223"/>
      <c r="I492" s="224"/>
      <c r="J492" s="225"/>
      <c r="K492" s="362"/>
      <c r="L492" s="363"/>
      <c r="M492" s="249"/>
      <c r="N492" s="229">
        <f>[2]pdc2018!N492</f>
        <v>0</v>
      </c>
      <c r="O492" s="230">
        <f>[2]pdc2018!O492</f>
        <v>0</v>
      </c>
      <c r="P492" s="230">
        <f>[2]pdc2018!P492</f>
        <v>0</v>
      </c>
      <c r="Q492" s="230">
        <f>[2]pdc2018!Q492</f>
        <v>0</v>
      </c>
      <c r="R492" s="230">
        <f>[2]pdc2018!R492</f>
        <v>0</v>
      </c>
      <c r="S492" s="231">
        <f>[2]pdc2018!S492</f>
        <v>0</v>
      </c>
      <c r="T492" s="229">
        <f t="shared" si="42"/>
        <v>0</v>
      </c>
      <c r="U492" s="232" t="str">
        <f t="shared" si="43"/>
        <v/>
      </c>
      <c r="V492" s="229">
        <f t="shared" si="44"/>
        <v>0</v>
      </c>
      <c r="W492" s="232" t="str">
        <f t="shared" si="45"/>
        <v/>
      </c>
      <c r="X492" s="229">
        <f t="shared" si="46"/>
        <v>0</v>
      </c>
      <c r="Y492" s="232" t="str">
        <f t="shared" si="47"/>
        <v/>
      </c>
    </row>
    <row r="493" spans="1:25" ht="28.5" customHeight="1">
      <c r="A493" s="255" t="s">
        <v>1781</v>
      </c>
      <c r="B493" s="256" t="s">
        <v>1778</v>
      </c>
      <c r="C493" s="257" t="s">
        <v>2720</v>
      </c>
      <c r="D493" s="257" t="s">
        <v>2719</v>
      </c>
      <c r="E493" s="258" t="s">
        <v>1783</v>
      </c>
      <c r="F493" s="236" t="s">
        <v>1782</v>
      </c>
      <c r="G493" s="259"/>
      <c r="H493" s="259"/>
      <c r="I493" s="260"/>
      <c r="J493" s="261"/>
      <c r="K493" s="364"/>
      <c r="L493" s="365"/>
      <c r="M493" s="249"/>
      <c r="N493" s="229">
        <f>[2]pdc2018!N493</f>
        <v>0</v>
      </c>
      <c r="O493" s="230">
        <f>[2]pdc2018!O493</f>
        <v>0</v>
      </c>
      <c r="P493" s="230">
        <f>[2]pdc2018!P493</f>
        <v>0</v>
      </c>
      <c r="Q493" s="230">
        <f>[2]pdc2018!Q493</f>
        <v>0</v>
      </c>
      <c r="R493" s="230">
        <f>[2]pdc2018!R493</f>
        <v>0</v>
      </c>
      <c r="S493" s="231">
        <f>[2]pdc2018!S493</f>
        <v>0</v>
      </c>
      <c r="T493" s="229">
        <f t="shared" si="42"/>
        <v>0</v>
      </c>
      <c r="U493" s="232" t="str">
        <f t="shared" si="43"/>
        <v/>
      </c>
      <c r="V493" s="229">
        <f t="shared" si="44"/>
        <v>0</v>
      </c>
      <c r="W493" s="232" t="str">
        <f t="shared" si="45"/>
        <v/>
      </c>
      <c r="X493" s="229">
        <f t="shared" si="46"/>
        <v>0</v>
      </c>
      <c r="Y493" s="232" t="str">
        <f t="shared" si="47"/>
        <v/>
      </c>
    </row>
    <row r="494" spans="1:25" ht="28.5" customHeight="1">
      <c r="A494" s="262" t="s">
        <v>1784</v>
      </c>
      <c r="B494" s="263" t="s">
        <v>1778</v>
      </c>
      <c r="C494" s="264" t="s">
        <v>2720</v>
      </c>
      <c r="D494" s="264" t="s">
        <v>2717</v>
      </c>
      <c r="E494" s="265" t="s">
        <v>3631</v>
      </c>
      <c r="F494" s="245" t="s">
        <v>3632</v>
      </c>
      <c r="G494" s="259" t="s">
        <v>967</v>
      </c>
      <c r="H494" s="259" t="s">
        <v>2769</v>
      </c>
      <c r="I494" s="260" t="s">
        <v>3633</v>
      </c>
      <c r="J494" s="261" t="s">
        <v>148</v>
      </c>
      <c r="K494" s="364" t="s">
        <v>2410</v>
      </c>
      <c r="L494" s="366" t="s">
        <v>1733</v>
      </c>
      <c r="M494" s="249"/>
      <c r="N494" s="229">
        <f>[2]pdc2018!N494</f>
        <v>598097.78</v>
      </c>
      <c r="O494" s="230">
        <f>[2]pdc2018!O494</f>
        <v>613500</v>
      </c>
      <c r="P494" s="230">
        <f>[2]pdc2018!P494</f>
        <v>603705.69666666666</v>
      </c>
      <c r="Q494" s="230">
        <f>[2]pdc2018!Q494</f>
        <v>608000</v>
      </c>
      <c r="R494" s="230">
        <f>[2]pdc2018!R494</f>
        <v>610000</v>
      </c>
      <c r="S494" s="231">
        <f>[2]pdc2018!S494</f>
        <v>617000</v>
      </c>
      <c r="T494" s="229">
        <f t="shared" si="42"/>
        <v>4294.3033333333442</v>
      </c>
      <c r="U494" s="232">
        <f t="shared" si="43"/>
        <v>7.1132397077651299E-3</v>
      </c>
      <c r="V494" s="229">
        <f t="shared" si="44"/>
        <v>2000</v>
      </c>
      <c r="W494" s="232">
        <f t="shared" si="45"/>
        <v>3.2894736842105261E-3</v>
      </c>
      <c r="X494" s="229">
        <f t="shared" si="46"/>
        <v>7000</v>
      </c>
      <c r="Y494" s="232">
        <f t="shared" si="47"/>
        <v>1.1475409836065573E-2</v>
      </c>
    </row>
    <row r="495" spans="1:25" ht="28.5" customHeight="1">
      <c r="A495" s="262" t="s">
        <v>2770</v>
      </c>
      <c r="B495" s="263" t="s">
        <v>1778</v>
      </c>
      <c r="C495" s="264" t="s">
        <v>2720</v>
      </c>
      <c r="D495" s="264" t="s">
        <v>2358</v>
      </c>
      <c r="E495" s="265" t="s">
        <v>3634</v>
      </c>
      <c r="F495" s="245" t="s">
        <v>3635</v>
      </c>
      <c r="G495" s="259" t="s">
        <v>968</v>
      </c>
      <c r="H495" s="259" t="s">
        <v>2771</v>
      </c>
      <c r="I495" s="260" t="s">
        <v>3636</v>
      </c>
      <c r="J495" s="261" t="s">
        <v>148</v>
      </c>
      <c r="K495" s="364" t="s">
        <v>2410</v>
      </c>
      <c r="L495" s="366" t="s">
        <v>1733</v>
      </c>
      <c r="M495" s="249"/>
      <c r="N495" s="229">
        <f>[2]pdc2018!N495</f>
        <v>0</v>
      </c>
      <c r="O495" s="230">
        <f>[2]pdc2018!O495</f>
        <v>0</v>
      </c>
      <c r="P495" s="230">
        <f>[2]pdc2018!P495</f>
        <v>0</v>
      </c>
      <c r="Q495" s="230">
        <f>[2]pdc2018!Q495</f>
        <v>0</v>
      </c>
      <c r="R495" s="230">
        <f>[2]pdc2018!R495</f>
        <v>0</v>
      </c>
      <c r="S495" s="231">
        <f>[2]pdc2018!S495</f>
        <v>0</v>
      </c>
      <c r="T495" s="229">
        <f t="shared" si="42"/>
        <v>0</v>
      </c>
      <c r="U495" s="232" t="str">
        <f t="shared" si="43"/>
        <v/>
      </c>
      <c r="V495" s="229">
        <f t="shared" si="44"/>
        <v>0</v>
      </c>
      <c r="W495" s="232" t="str">
        <f t="shared" si="45"/>
        <v/>
      </c>
      <c r="X495" s="229">
        <f t="shared" si="46"/>
        <v>0</v>
      </c>
      <c r="Y495" s="232" t="str">
        <f t="shared" si="47"/>
        <v/>
      </c>
    </row>
    <row r="496" spans="1:25" ht="37.5" customHeight="1">
      <c r="A496" s="262" t="s">
        <v>1785</v>
      </c>
      <c r="B496" s="263" t="s">
        <v>1778</v>
      </c>
      <c r="C496" s="264" t="s">
        <v>2720</v>
      </c>
      <c r="D496" s="264" t="s">
        <v>2725</v>
      </c>
      <c r="E496" s="265" t="s">
        <v>3637</v>
      </c>
      <c r="F496" s="245" t="s">
        <v>3638</v>
      </c>
      <c r="G496" s="259" t="s">
        <v>967</v>
      </c>
      <c r="H496" s="259" t="s">
        <v>2769</v>
      </c>
      <c r="I496" s="260" t="s">
        <v>3633</v>
      </c>
      <c r="J496" s="261" t="s">
        <v>148</v>
      </c>
      <c r="K496" s="364" t="s">
        <v>2410</v>
      </c>
      <c r="L496" s="366" t="s">
        <v>1733</v>
      </c>
      <c r="M496" s="249"/>
      <c r="N496" s="229">
        <f>[2]pdc2018!N496</f>
        <v>0</v>
      </c>
      <c r="O496" s="230">
        <f>[2]pdc2018!O496</f>
        <v>0</v>
      </c>
      <c r="P496" s="230">
        <f>[2]pdc2018!P496</f>
        <v>0</v>
      </c>
      <c r="Q496" s="230">
        <f>[2]pdc2018!Q496</f>
        <v>0</v>
      </c>
      <c r="R496" s="230">
        <f>[2]pdc2018!R496</f>
        <v>0</v>
      </c>
      <c r="S496" s="231">
        <f>[2]pdc2018!S496</f>
        <v>0</v>
      </c>
      <c r="T496" s="229">
        <f t="shared" si="42"/>
        <v>0</v>
      </c>
      <c r="U496" s="232" t="str">
        <f t="shared" si="43"/>
        <v/>
      </c>
      <c r="V496" s="229">
        <f t="shared" si="44"/>
        <v>0</v>
      </c>
      <c r="W496" s="232" t="str">
        <f t="shared" si="45"/>
        <v/>
      </c>
      <c r="X496" s="229">
        <f t="shared" si="46"/>
        <v>0</v>
      </c>
      <c r="Y496" s="232" t="str">
        <f t="shared" si="47"/>
        <v/>
      </c>
    </row>
    <row r="497" spans="1:25" ht="37.5" customHeight="1">
      <c r="A497" s="262" t="s">
        <v>2772</v>
      </c>
      <c r="B497" s="263" t="s">
        <v>1778</v>
      </c>
      <c r="C497" s="264" t="s">
        <v>2720</v>
      </c>
      <c r="D497" s="264" t="s">
        <v>914</v>
      </c>
      <c r="E497" s="265" t="s">
        <v>3639</v>
      </c>
      <c r="F497" s="245" t="s">
        <v>3640</v>
      </c>
      <c r="G497" s="259" t="s">
        <v>968</v>
      </c>
      <c r="H497" s="259" t="s">
        <v>2771</v>
      </c>
      <c r="I497" s="260" t="s">
        <v>3636</v>
      </c>
      <c r="J497" s="261" t="s">
        <v>148</v>
      </c>
      <c r="K497" s="364" t="s">
        <v>2410</v>
      </c>
      <c r="L497" s="366" t="s">
        <v>1733</v>
      </c>
      <c r="M497" s="249"/>
      <c r="N497" s="229">
        <f>[2]pdc2018!N497</f>
        <v>0</v>
      </c>
      <c r="O497" s="230">
        <f>[2]pdc2018!O497</f>
        <v>0</v>
      </c>
      <c r="P497" s="230">
        <f>[2]pdc2018!P497</f>
        <v>0</v>
      </c>
      <c r="Q497" s="230">
        <f>[2]pdc2018!Q497</f>
        <v>0</v>
      </c>
      <c r="R497" s="230">
        <f>[2]pdc2018!R497</f>
        <v>0</v>
      </c>
      <c r="S497" s="231">
        <f>[2]pdc2018!S497</f>
        <v>0</v>
      </c>
      <c r="T497" s="229">
        <f t="shared" si="42"/>
        <v>0</v>
      </c>
      <c r="U497" s="232" t="str">
        <f t="shared" si="43"/>
        <v/>
      </c>
      <c r="V497" s="229">
        <f t="shared" si="44"/>
        <v>0</v>
      </c>
      <c r="W497" s="232" t="str">
        <f t="shared" si="45"/>
        <v/>
      </c>
      <c r="X497" s="229">
        <f t="shared" si="46"/>
        <v>0</v>
      </c>
      <c r="Y497" s="232" t="str">
        <f t="shared" si="47"/>
        <v/>
      </c>
    </row>
    <row r="498" spans="1:25" ht="28.5" customHeight="1">
      <c r="A498" s="262" t="s">
        <v>1786</v>
      </c>
      <c r="B498" s="263" t="s">
        <v>1778</v>
      </c>
      <c r="C498" s="264" t="s">
        <v>2720</v>
      </c>
      <c r="D498" s="264" t="s">
        <v>2130</v>
      </c>
      <c r="E498" s="265" t="s">
        <v>3641</v>
      </c>
      <c r="F498" s="245" t="s">
        <v>3642</v>
      </c>
      <c r="G498" s="259" t="s">
        <v>739</v>
      </c>
      <c r="H498" s="259" t="s">
        <v>2773</v>
      </c>
      <c r="I498" s="260" t="s">
        <v>3643</v>
      </c>
      <c r="J498" s="261" t="s">
        <v>2411</v>
      </c>
      <c r="K498" s="364" t="s">
        <v>2412</v>
      </c>
      <c r="L498" s="366" t="s">
        <v>1733</v>
      </c>
      <c r="M498" s="249"/>
      <c r="N498" s="229">
        <f>[2]pdc2018!N498</f>
        <v>50880019.729999997</v>
      </c>
      <c r="O498" s="230">
        <f>[2]pdc2018!O498</f>
        <v>52808700</v>
      </c>
      <c r="P498" s="230">
        <f>[2]pdc2018!P498</f>
        <v>51771090.449999996</v>
      </c>
      <c r="Q498" s="230">
        <f>[2]pdc2018!Q498</f>
        <v>52773000</v>
      </c>
      <c r="R498" s="230">
        <f>[2]pdc2018!R498</f>
        <v>52956000</v>
      </c>
      <c r="S498" s="231">
        <f>[2]pdc2018!S498</f>
        <v>53407000</v>
      </c>
      <c r="T498" s="229">
        <f t="shared" si="42"/>
        <v>1001909.5500000045</v>
      </c>
      <c r="U498" s="232">
        <f t="shared" si="43"/>
        <v>1.9352683926324457E-2</v>
      </c>
      <c r="V498" s="229">
        <f t="shared" si="44"/>
        <v>183000</v>
      </c>
      <c r="W498" s="232">
        <f t="shared" si="45"/>
        <v>3.4676823375589792E-3</v>
      </c>
      <c r="X498" s="229">
        <f t="shared" si="46"/>
        <v>451000</v>
      </c>
      <c r="Y498" s="232">
        <f t="shared" si="47"/>
        <v>8.5165042676939341E-3</v>
      </c>
    </row>
    <row r="499" spans="1:25" ht="28.5" customHeight="1">
      <c r="A499" s="262" t="s">
        <v>2774</v>
      </c>
      <c r="B499" s="263" t="s">
        <v>1778</v>
      </c>
      <c r="C499" s="264" t="s">
        <v>2720</v>
      </c>
      <c r="D499" s="264" t="s">
        <v>2359</v>
      </c>
      <c r="E499" s="265" t="s">
        <v>3644</v>
      </c>
      <c r="F499" s="245" t="s">
        <v>3645</v>
      </c>
      <c r="G499" s="259" t="s">
        <v>740</v>
      </c>
      <c r="H499" s="259" t="s">
        <v>2775</v>
      </c>
      <c r="I499" s="260" t="s">
        <v>3646</v>
      </c>
      <c r="J499" s="261" t="s">
        <v>2411</v>
      </c>
      <c r="K499" s="364" t="s">
        <v>2412</v>
      </c>
      <c r="L499" s="366" t="s">
        <v>1733</v>
      </c>
      <c r="M499" s="249"/>
      <c r="N499" s="229">
        <f>[2]pdc2018!N499</f>
        <v>2197290.5699999998</v>
      </c>
      <c r="O499" s="230">
        <f>[2]pdc2018!O499</f>
        <v>2148800</v>
      </c>
      <c r="P499" s="230">
        <f>[2]pdc2018!P499</f>
        <v>3200902.62</v>
      </c>
      <c r="Q499" s="230">
        <f>[2]pdc2018!Q499</f>
        <v>3191000</v>
      </c>
      <c r="R499" s="230">
        <f>[2]pdc2018!R499</f>
        <v>3207000</v>
      </c>
      <c r="S499" s="231">
        <f>[2]pdc2018!S499</f>
        <v>3223000</v>
      </c>
      <c r="T499" s="229">
        <f t="shared" si="42"/>
        <v>-9902.6200000001118</v>
      </c>
      <c r="U499" s="232">
        <f t="shared" si="43"/>
        <v>-3.0936961150039959E-3</v>
      </c>
      <c r="V499" s="229">
        <f t="shared" si="44"/>
        <v>16000</v>
      </c>
      <c r="W499" s="232">
        <f t="shared" si="45"/>
        <v>5.0141021623315574E-3</v>
      </c>
      <c r="X499" s="229">
        <f t="shared" si="46"/>
        <v>16000</v>
      </c>
      <c r="Y499" s="232">
        <f t="shared" si="47"/>
        <v>4.989086373557842E-3</v>
      </c>
    </row>
    <row r="500" spans="1:25" ht="37.5" customHeight="1">
      <c r="A500" s="262" t="s">
        <v>1787</v>
      </c>
      <c r="B500" s="263" t="s">
        <v>1778</v>
      </c>
      <c r="C500" s="264" t="s">
        <v>2720</v>
      </c>
      <c r="D500" s="264" t="s">
        <v>921</v>
      </c>
      <c r="E500" s="265" t="s">
        <v>3647</v>
      </c>
      <c r="F500" s="245" t="s">
        <v>3648</v>
      </c>
      <c r="G500" s="259" t="s">
        <v>739</v>
      </c>
      <c r="H500" s="259" t="s">
        <v>2773</v>
      </c>
      <c r="I500" s="260" t="s">
        <v>3643</v>
      </c>
      <c r="J500" s="261" t="s">
        <v>2411</v>
      </c>
      <c r="K500" s="364" t="s">
        <v>2412</v>
      </c>
      <c r="L500" s="366" t="s">
        <v>1733</v>
      </c>
      <c r="M500" s="249"/>
      <c r="N500" s="229">
        <f>[2]pdc2018!N500</f>
        <v>610.28</v>
      </c>
      <c r="O500" s="230">
        <f>[2]pdc2018!O500</f>
        <v>1200</v>
      </c>
      <c r="P500" s="230">
        <f>[2]pdc2018!P500</f>
        <v>1200</v>
      </c>
      <c r="Q500" s="230">
        <f>[2]pdc2018!Q500</f>
        <v>0</v>
      </c>
      <c r="R500" s="230">
        <f>[2]pdc2018!R500</f>
        <v>0</v>
      </c>
      <c r="S500" s="231">
        <f>[2]pdc2018!S500</f>
        <v>0</v>
      </c>
      <c r="T500" s="229">
        <f t="shared" si="42"/>
        <v>-1200</v>
      </c>
      <c r="U500" s="232">
        <f t="shared" si="43"/>
        <v>-1</v>
      </c>
      <c r="V500" s="229">
        <f t="shared" si="44"/>
        <v>0</v>
      </c>
      <c r="W500" s="232" t="str">
        <f t="shared" si="45"/>
        <v/>
      </c>
      <c r="X500" s="229">
        <f t="shared" si="46"/>
        <v>0</v>
      </c>
      <c r="Y500" s="232" t="str">
        <f t="shared" si="47"/>
        <v/>
      </c>
    </row>
    <row r="501" spans="1:25" ht="37.5" customHeight="1">
      <c r="A501" s="262" t="s">
        <v>2776</v>
      </c>
      <c r="B501" s="263" t="s">
        <v>1778</v>
      </c>
      <c r="C501" s="264" t="s">
        <v>2720</v>
      </c>
      <c r="D501" s="264" t="s">
        <v>886</v>
      </c>
      <c r="E501" s="265" t="s">
        <v>3649</v>
      </c>
      <c r="F501" s="245" t="s">
        <v>3650</v>
      </c>
      <c r="G501" s="259" t="s">
        <v>740</v>
      </c>
      <c r="H501" s="259" t="s">
        <v>2775</v>
      </c>
      <c r="I501" s="260" t="s">
        <v>3646</v>
      </c>
      <c r="J501" s="261" t="s">
        <v>2411</v>
      </c>
      <c r="K501" s="364" t="s">
        <v>2412</v>
      </c>
      <c r="L501" s="366" t="s">
        <v>1733</v>
      </c>
      <c r="M501" s="249"/>
      <c r="N501" s="229">
        <f>[2]pdc2018!N501</f>
        <v>0</v>
      </c>
      <c r="O501" s="230">
        <f>[2]pdc2018!O501</f>
        <v>0</v>
      </c>
      <c r="P501" s="230">
        <f>[2]pdc2018!P501</f>
        <v>0</v>
      </c>
      <c r="Q501" s="230">
        <f>[2]pdc2018!Q501</f>
        <v>0</v>
      </c>
      <c r="R501" s="230">
        <f>[2]pdc2018!R501</f>
        <v>0</v>
      </c>
      <c r="S501" s="231">
        <f>[2]pdc2018!S501</f>
        <v>0</v>
      </c>
      <c r="T501" s="229">
        <f t="shared" si="42"/>
        <v>0</v>
      </c>
      <c r="U501" s="232" t="str">
        <f t="shared" si="43"/>
        <v/>
      </c>
      <c r="V501" s="229">
        <f t="shared" si="44"/>
        <v>0</v>
      </c>
      <c r="W501" s="232" t="str">
        <f t="shared" si="45"/>
        <v/>
      </c>
      <c r="X501" s="229">
        <f t="shared" si="46"/>
        <v>0</v>
      </c>
      <c r="Y501" s="232" t="str">
        <f t="shared" si="47"/>
        <v/>
      </c>
    </row>
    <row r="502" spans="1:25" ht="28.5" customHeight="1">
      <c r="A502" s="233" t="s">
        <v>1788</v>
      </c>
      <c r="B502" s="234" t="s">
        <v>1778</v>
      </c>
      <c r="C502" s="235" t="s">
        <v>2721</v>
      </c>
      <c r="D502" s="235" t="s">
        <v>2719</v>
      </c>
      <c r="E502" s="236" t="s">
        <v>1790</v>
      </c>
      <c r="F502" s="236" t="s">
        <v>1789</v>
      </c>
      <c r="G502" s="259"/>
      <c r="H502" s="259"/>
      <c r="I502" s="260"/>
      <c r="J502" s="261"/>
      <c r="K502" s="364"/>
      <c r="L502" s="365"/>
      <c r="M502" s="249"/>
      <c r="N502" s="229">
        <f>[2]pdc2018!N502</f>
        <v>0</v>
      </c>
      <c r="O502" s="230">
        <f>[2]pdc2018!O502</f>
        <v>0</v>
      </c>
      <c r="P502" s="230">
        <f>[2]pdc2018!P502</f>
        <v>0</v>
      </c>
      <c r="Q502" s="230">
        <f>[2]pdc2018!Q502</f>
        <v>0</v>
      </c>
      <c r="R502" s="230">
        <f>[2]pdc2018!R502</f>
        <v>0</v>
      </c>
      <c r="S502" s="231">
        <f>[2]pdc2018!S502</f>
        <v>0</v>
      </c>
      <c r="T502" s="229">
        <f t="shared" si="42"/>
        <v>0</v>
      </c>
      <c r="U502" s="232" t="str">
        <f t="shared" si="43"/>
        <v/>
      </c>
      <c r="V502" s="229">
        <f t="shared" si="44"/>
        <v>0</v>
      </c>
      <c r="W502" s="232" t="str">
        <f t="shared" si="45"/>
        <v/>
      </c>
      <c r="X502" s="229">
        <f t="shared" si="46"/>
        <v>0</v>
      </c>
      <c r="Y502" s="232" t="str">
        <f t="shared" si="47"/>
        <v/>
      </c>
    </row>
    <row r="503" spans="1:25" ht="28.5" customHeight="1">
      <c r="A503" s="189" t="s">
        <v>1791</v>
      </c>
      <c r="B503" s="242" t="s">
        <v>1778</v>
      </c>
      <c r="C503" s="243" t="s">
        <v>2721</v>
      </c>
      <c r="D503" s="243" t="s">
        <v>2717</v>
      </c>
      <c r="E503" s="245" t="s">
        <v>3651</v>
      </c>
      <c r="F503" s="245" t="s">
        <v>3652</v>
      </c>
      <c r="G503" s="259" t="s">
        <v>967</v>
      </c>
      <c r="H503" s="259" t="s">
        <v>2769</v>
      </c>
      <c r="I503" s="260" t="s">
        <v>3633</v>
      </c>
      <c r="J503" s="261" t="s">
        <v>148</v>
      </c>
      <c r="K503" s="364" t="s">
        <v>2410</v>
      </c>
      <c r="L503" s="366" t="s">
        <v>1733</v>
      </c>
      <c r="M503" s="249"/>
      <c r="N503" s="229">
        <f>[2]pdc2018!N503</f>
        <v>61479.39</v>
      </c>
      <c r="O503" s="230">
        <f>[2]pdc2018!O503</f>
        <v>105000</v>
      </c>
      <c r="P503" s="230">
        <f>[2]pdc2018!P503</f>
        <v>74000</v>
      </c>
      <c r="Q503" s="230">
        <f>[2]pdc2018!Q503</f>
        <v>74000</v>
      </c>
      <c r="R503" s="230">
        <f>[2]pdc2018!R503</f>
        <v>74000</v>
      </c>
      <c r="S503" s="231">
        <f>[2]pdc2018!S503</f>
        <v>74000</v>
      </c>
      <c r="T503" s="229">
        <f t="shared" si="42"/>
        <v>0</v>
      </c>
      <c r="U503" s="232">
        <f t="shared" si="43"/>
        <v>0</v>
      </c>
      <c r="V503" s="229">
        <f t="shared" si="44"/>
        <v>0</v>
      </c>
      <c r="W503" s="232">
        <f t="shared" si="45"/>
        <v>0</v>
      </c>
      <c r="X503" s="229">
        <f t="shared" si="46"/>
        <v>0</v>
      </c>
      <c r="Y503" s="232">
        <f t="shared" si="47"/>
        <v>0</v>
      </c>
    </row>
    <row r="504" spans="1:25" ht="28.5" customHeight="1">
      <c r="A504" s="189" t="s">
        <v>2777</v>
      </c>
      <c r="B504" s="242" t="s">
        <v>1778</v>
      </c>
      <c r="C504" s="243" t="s">
        <v>2721</v>
      </c>
      <c r="D504" s="243" t="s">
        <v>2358</v>
      </c>
      <c r="E504" s="245" t="s">
        <v>3653</v>
      </c>
      <c r="F504" s="245" t="s">
        <v>3654</v>
      </c>
      <c r="G504" s="259" t="s">
        <v>968</v>
      </c>
      <c r="H504" s="259" t="s">
        <v>2771</v>
      </c>
      <c r="I504" s="260" t="s">
        <v>3636</v>
      </c>
      <c r="J504" s="261" t="s">
        <v>148</v>
      </c>
      <c r="K504" s="364" t="s">
        <v>2410</v>
      </c>
      <c r="L504" s="366" t="s">
        <v>1733</v>
      </c>
      <c r="M504" s="249"/>
      <c r="N504" s="229">
        <f>[2]pdc2018!N504</f>
        <v>0</v>
      </c>
      <c r="O504" s="230">
        <f>[2]pdc2018!O504</f>
        <v>0</v>
      </c>
      <c r="P504" s="230">
        <f>[2]pdc2018!P504</f>
        <v>0</v>
      </c>
      <c r="Q504" s="230">
        <f>[2]pdc2018!Q504</f>
        <v>0</v>
      </c>
      <c r="R504" s="230">
        <f>[2]pdc2018!R504</f>
        <v>0</v>
      </c>
      <c r="S504" s="231">
        <f>[2]pdc2018!S504</f>
        <v>0</v>
      </c>
      <c r="T504" s="229">
        <f t="shared" si="42"/>
        <v>0</v>
      </c>
      <c r="U504" s="232" t="str">
        <f t="shared" si="43"/>
        <v/>
      </c>
      <c r="V504" s="229">
        <f t="shared" si="44"/>
        <v>0</v>
      </c>
      <c r="W504" s="232" t="str">
        <f t="shared" si="45"/>
        <v/>
      </c>
      <c r="X504" s="229">
        <f t="shared" si="46"/>
        <v>0</v>
      </c>
      <c r="Y504" s="232" t="str">
        <f t="shared" si="47"/>
        <v/>
      </c>
    </row>
    <row r="505" spans="1:25" ht="28.5" customHeight="1">
      <c r="A505" s="189" t="s">
        <v>1792</v>
      </c>
      <c r="B505" s="242" t="s">
        <v>1778</v>
      </c>
      <c r="C505" s="243" t="s">
        <v>2721</v>
      </c>
      <c r="D505" s="243" t="s">
        <v>2725</v>
      </c>
      <c r="E505" s="245" t="s">
        <v>3655</v>
      </c>
      <c r="F505" s="245" t="s">
        <v>3656</v>
      </c>
      <c r="G505" s="259" t="s">
        <v>739</v>
      </c>
      <c r="H505" s="259" t="s">
        <v>2773</v>
      </c>
      <c r="I505" s="260" t="s">
        <v>3643</v>
      </c>
      <c r="J505" s="261" t="s">
        <v>2411</v>
      </c>
      <c r="K505" s="364" t="s">
        <v>2412</v>
      </c>
      <c r="L505" s="366" t="s">
        <v>1733</v>
      </c>
      <c r="M505" s="249"/>
      <c r="N505" s="229">
        <f>[2]pdc2018!N505</f>
        <v>4145607.92</v>
      </c>
      <c r="O505" s="230">
        <f>[2]pdc2018!O505</f>
        <v>4716000</v>
      </c>
      <c r="P505" s="230">
        <f>[2]pdc2018!P505</f>
        <v>4521000</v>
      </c>
      <c r="Q505" s="230">
        <f>[2]pdc2018!Q505</f>
        <v>4571000</v>
      </c>
      <c r="R505" s="230">
        <f>[2]pdc2018!R505</f>
        <v>4571000</v>
      </c>
      <c r="S505" s="231">
        <f>[2]pdc2018!S505</f>
        <v>4571000</v>
      </c>
      <c r="T505" s="229">
        <f t="shared" si="42"/>
        <v>50000</v>
      </c>
      <c r="U505" s="232">
        <f t="shared" si="43"/>
        <v>1.1059500110595002E-2</v>
      </c>
      <c r="V505" s="229">
        <f t="shared" si="44"/>
        <v>0</v>
      </c>
      <c r="W505" s="232">
        <f t="shared" si="45"/>
        <v>0</v>
      </c>
      <c r="X505" s="229">
        <f t="shared" si="46"/>
        <v>0</v>
      </c>
      <c r="Y505" s="232">
        <f t="shared" si="47"/>
        <v>0</v>
      </c>
    </row>
    <row r="506" spans="1:25" ht="28.5" customHeight="1">
      <c r="A506" s="189" t="s">
        <v>3295</v>
      </c>
      <c r="B506" s="242" t="s">
        <v>1778</v>
      </c>
      <c r="C506" s="243" t="s">
        <v>2721</v>
      </c>
      <c r="D506" s="243" t="s">
        <v>914</v>
      </c>
      <c r="E506" s="245" t="s">
        <v>3657</v>
      </c>
      <c r="F506" s="245" t="s">
        <v>3658</v>
      </c>
      <c r="G506" s="259" t="s">
        <v>740</v>
      </c>
      <c r="H506" s="259" t="s">
        <v>2775</v>
      </c>
      <c r="I506" s="260" t="s">
        <v>3646</v>
      </c>
      <c r="J506" s="261" t="s">
        <v>2411</v>
      </c>
      <c r="K506" s="364" t="s">
        <v>2412</v>
      </c>
      <c r="L506" s="366" t="s">
        <v>1733</v>
      </c>
      <c r="M506" s="249"/>
      <c r="N506" s="229">
        <f>[2]pdc2018!N506</f>
        <v>175954.61</v>
      </c>
      <c r="O506" s="230">
        <f>[2]pdc2018!O506</f>
        <v>202000</v>
      </c>
      <c r="P506" s="230">
        <f>[2]pdc2018!P506</f>
        <v>245000</v>
      </c>
      <c r="Q506" s="230">
        <f>[2]pdc2018!Q506</f>
        <v>241000</v>
      </c>
      <c r="R506" s="230">
        <f>[2]pdc2018!R506</f>
        <v>241000</v>
      </c>
      <c r="S506" s="231">
        <f>[2]pdc2018!S506</f>
        <v>241000</v>
      </c>
      <c r="T506" s="229">
        <f t="shared" si="42"/>
        <v>-4000</v>
      </c>
      <c r="U506" s="232">
        <f t="shared" si="43"/>
        <v>-1.6326530612244899E-2</v>
      </c>
      <c r="V506" s="229">
        <f t="shared" si="44"/>
        <v>0</v>
      </c>
      <c r="W506" s="232">
        <f t="shared" si="45"/>
        <v>0</v>
      </c>
      <c r="X506" s="229">
        <f t="shared" si="46"/>
        <v>0</v>
      </c>
      <c r="Y506" s="232">
        <f t="shared" si="47"/>
        <v>0</v>
      </c>
    </row>
    <row r="507" spans="1:25" ht="28.5" customHeight="1">
      <c r="A507" s="233" t="s">
        <v>1793</v>
      </c>
      <c r="B507" s="234" t="s">
        <v>1778</v>
      </c>
      <c r="C507" s="235" t="s">
        <v>2722</v>
      </c>
      <c r="D507" s="235" t="s">
        <v>2719</v>
      </c>
      <c r="E507" s="236" t="s">
        <v>1795</v>
      </c>
      <c r="F507" s="236" t="s">
        <v>1794</v>
      </c>
      <c r="G507" s="259"/>
      <c r="H507" s="259"/>
      <c r="I507" s="260"/>
      <c r="J507" s="261"/>
      <c r="K507" s="364"/>
      <c r="L507" s="365"/>
      <c r="M507" s="249"/>
      <c r="N507" s="229">
        <f>[2]pdc2018!N507</f>
        <v>0</v>
      </c>
      <c r="O507" s="230">
        <f>[2]pdc2018!O507</f>
        <v>0</v>
      </c>
      <c r="P507" s="230">
        <f>[2]pdc2018!P507</f>
        <v>0</v>
      </c>
      <c r="Q507" s="230">
        <f>[2]pdc2018!Q507</f>
        <v>0</v>
      </c>
      <c r="R507" s="230">
        <f>[2]pdc2018!R507</f>
        <v>0</v>
      </c>
      <c r="S507" s="231">
        <f>[2]pdc2018!S507</f>
        <v>0</v>
      </c>
      <c r="T507" s="229">
        <f t="shared" si="42"/>
        <v>0</v>
      </c>
      <c r="U507" s="232" t="str">
        <f t="shared" si="43"/>
        <v/>
      </c>
      <c r="V507" s="229">
        <f t="shared" si="44"/>
        <v>0</v>
      </c>
      <c r="W507" s="232" t="str">
        <f t="shared" si="45"/>
        <v/>
      </c>
      <c r="X507" s="229">
        <f t="shared" si="46"/>
        <v>0</v>
      </c>
      <c r="Y507" s="232" t="str">
        <f t="shared" si="47"/>
        <v/>
      </c>
    </row>
    <row r="508" spans="1:25" ht="37.5" customHeight="1">
      <c r="A508" s="189" t="s">
        <v>1796</v>
      </c>
      <c r="B508" s="242" t="s">
        <v>1778</v>
      </c>
      <c r="C508" s="243" t="s">
        <v>2722</v>
      </c>
      <c r="D508" s="243" t="s">
        <v>2717</v>
      </c>
      <c r="E508" s="245" t="s">
        <v>3659</v>
      </c>
      <c r="F508" s="245" t="s">
        <v>3660</v>
      </c>
      <c r="G508" s="259" t="s">
        <v>967</v>
      </c>
      <c r="H508" s="259" t="s">
        <v>2769</v>
      </c>
      <c r="I508" s="260" t="s">
        <v>3633</v>
      </c>
      <c r="J508" s="261" t="s">
        <v>148</v>
      </c>
      <c r="K508" s="364" t="s">
        <v>2410</v>
      </c>
      <c r="L508" s="366" t="s">
        <v>1733</v>
      </c>
      <c r="M508" s="249"/>
      <c r="N508" s="229">
        <f>[2]pdc2018!N508</f>
        <v>37042.44</v>
      </c>
      <c r="O508" s="230">
        <f>[2]pdc2018!O508</f>
        <v>80000</v>
      </c>
      <c r="P508" s="230">
        <f>[2]pdc2018!P508</f>
        <v>57000</v>
      </c>
      <c r="Q508" s="230">
        <f>[2]pdc2018!Q508</f>
        <v>57000</v>
      </c>
      <c r="R508" s="230">
        <f>[2]pdc2018!R508</f>
        <v>57000</v>
      </c>
      <c r="S508" s="231">
        <f>[2]pdc2018!S508</f>
        <v>57000</v>
      </c>
      <c r="T508" s="229">
        <f t="shared" si="42"/>
        <v>0</v>
      </c>
      <c r="U508" s="232">
        <f t="shared" si="43"/>
        <v>0</v>
      </c>
      <c r="V508" s="229">
        <f t="shared" si="44"/>
        <v>0</v>
      </c>
      <c r="W508" s="232">
        <f t="shared" si="45"/>
        <v>0</v>
      </c>
      <c r="X508" s="229">
        <f t="shared" si="46"/>
        <v>0</v>
      </c>
      <c r="Y508" s="232">
        <f t="shared" si="47"/>
        <v>0</v>
      </c>
    </row>
    <row r="509" spans="1:25" ht="37.5" customHeight="1">
      <c r="A509" s="189" t="s">
        <v>3296</v>
      </c>
      <c r="B509" s="242" t="s">
        <v>1778</v>
      </c>
      <c r="C509" s="243" t="s">
        <v>2722</v>
      </c>
      <c r="D509" s="243" t="s">
        <v>2358</v>
      </c>
      <c r="E509" s="245" t="s">
        <v>3661</v>
      </c>
      <c r="F509" s="245" t="s">
        <v>3662</v>
      </c>
      <c r="G509" s="259" t="s">
        <v>968</v>
      </c>
      <c r="H509" s="259" t="s">
        <v>2771</v>
      </c>
      <c r="I509" s="260" t="s">
        <v>3636</v>
      </c>
      <c r="J509" s="261" t="s">
        <v>148</v>
      </c>
      <c r="K509" s="364" t="s">
        <v>2410</v>
      </c>
      <c r="L509" s="366" t="s">
        <v>1733</v>
      </c>
      <c r="M509" s="249"/>
      <c r="N509" s="229">
        <f>[2]pdc2018!N509</f>
        <v>0</v>
      </c>
      <c r="O509" s="230">
        <f>[2]pdc2018!O509</f>
        <v>0</v>
      </c>
      <c r="P509" s="230">
        <f>[2]pdc2018!P509</f>
        <v>0</v>
      </c>
      <c r="Q509" s="230">
        <f>[2]pdc2018!Q509</f>
        <v>0</v>
      </c>
      <c r="R509" s="230">
        <f>[2]pdc2018!R509</f>
        <v>0</v>
      </c>
      <c r="S509" s="231">
        <f>[2]pdc2018!S509</f>
        <v>0</v>
      </c>
      <c r="T509" s="229">
        <f t="shared" si="42"/>
        <v>0</v>
      </c>
      <c r="U509" s="232" t="str">
        <f t="shared" si="43"/>
        <v/>
      </c>
      <c r="V509" s="229">
        <f t="shared" si="44"/>
        <v>0</v>
      </c>
      <c r="W509" s="232" t="str">
        <f t="shared" si="45"/>
        <v/>
      </c>
      <c r="X509" s="229">
        <f t="shared" si="46"/>
        <v>0</v>
      </c>
      <c r="Y509" s="232" t="str">
        <f t="shared" si="47"/>
        <v/>
      </c>
    </row>
    <row r="510" spans="1:25" ht="37.5" customHeight="1">
      <c r="A510" s="189" t="s">
        <v>1797</v>
      </c>
      <c r="B510" s="242" t="s">
        <v>1778</v>
      </c>
      <c r="C510" s="243" t="s">
        <v>2722</v>
      </c>
      <c r="D510" s="243" t="s">
        <v>2725</v>
      </c>
      <c r="E510" s="245" t="s">
        <v>3663</v>
      </c>
      <c r="F510" s="245" t="s">
        <v>3664</v>
      </c>
      <c r="G510" s="259" t="s">
        <v>739</v>
      </c>
      <c r="H510" s="259" t="s">
        <v>2773</v>
      </c>
      <c r="I510" s="260" t="s">
        <v>3643</v>
      </c>
      <c r="J510" s="261" t="s">
        <v>2411</v>
      </c>
      <c r="K510" s="364" t="s">
        <v>2412</v>
      </c>
      <c r="L510" s="366" t="s">
        <v>1733</v>
      </c>
      <c r="M510" s="249"/>
      <c r="N510" s="229">
        <f>[2]pdc2018!N510</f>
        <v>1662968.91</v>
      </c>
      <c r="O510" s="230">
        <f>[2]pdc2018!O510</f>
        <v>3124000</v>
      </c>
      <c r="P510" s="230">
        <f>[2]pdc2018!P510</f>
        <v>2965000</v>
      </c>
      <c r="Q510" s="230">
        <f>[2]pdc2018!Q510</f>
        <v>2985000</v>
      </c>
      <c r="R510" s="230">
        <f>[2]pdc2018!R510</f>
        <v>2985000</v>
      </c>
      <c r="S510" s="231">
        <f>[2]pdc2018!S510</f>
        <v>2985000</v>
      </c>
      <c r="T510" s="229">
        <f t="shared" si="42"/>
        <v>20000</v>
      </c>
      <c r="U510" s="232">
        <f t="shared" si="43"/>
        <v>6.7453625632377737E-3</v>
      </c>
      <c r="V510" s="229">
        <f t="shared" si="44"/>
        <v>0</v>
      </c>
      <c r="W510" s="232">
        <f t="shared" si="45"/>
        <v>0</v>
      </c>
      <c r="X510" s="229">
        <f t="shared" si="46"/>
        <v>0</v>
      </c>
      <c r="Y510" s="232">
        <f t="shared" si="47"/>
        <v>0</v>
      </c>
    </row>
    <row r="511" spans="1:25" ht="37.5" customHeight="1">
      <c r="A511" s="189" t="s">
        <v>3297</v>
      </c>
      <c r="B511" s="242" t="s">
        <v>1778</v>
      </c>
      <c r="C511" s="243" t="s">
        <v>2722</v>
      </c>
      <c r="D511" s="243" t="s">
        <v>914</v>
      </c>
      <c r="E511" s="245" t="s">
        <v>3665</v>
      </c>
      <c r="F511" s="245" t="s">
        <v>3666</v>
      </c>
      <c r="G511" s="259" t="s">
        <v>740</v>
      </c>
      <c r="H511" s="259" t="s">
        <v>2775</v>
      </c>
      <c r="I511" s="260" t="s">
        <v>3646</v>
      </c>
      <c r="J511" s="261" t="s">
        <v>2411</v>
      </c>
      <c r="K511" s="364" t="s">
        <v>2412</v>
      </c>
      <c r="L511" s="366" t="s">
        <v>1733</v>
      </c>
      <c r="M511" s="249"/>
      <c r="N511" s="229">
        <f>[2]pdc2018!N511</f>
        <v>32195.96</v>
      </c>
      <c r="O511" s="230">
        <f>[2]pdc2018!O511</f>
        <v>100000</v>
      </c>
      <c r="P511" s="230">
        <f>[2]pdc2018!P511</f>
        <v>96000</v>
      </c>
      <c r="Q511" s="230">
        <f>[2]pdc2018!Q511</f>
        <v>91000</v>
      </c>
      <c r="R511" s="230">
        <f>[2]pdc2018!R511</f>
        <v>91000</v>
      </c>
      <c r="S511" s="231">
        <f>[2]pdc2018!S511</f>
        <v>91000</v>
      </c>
      <c r="T511" s="229">
        <f t="shared" si="42"/>
        <v>-5000</v>
      </c>
      <c r="U511" s="232">
        <f t="shared" si="43"/>
        <v>-5.2083333333333336E-2</v>
      </c>
      <c r="V511" s="229">
        <f t="shared" si="44"/>
        <v>0</v>
      </c>
      <c r="W511" s="232">
        <f t="shared" si="45"/>
        <v>0</v>
      </c>
      <c r="X511" s="229">
        <f t="shared" si="46"/>
        <v>0</v>
      </c>
      <c r="Y511" s="232">
        <f t="shared" si="47"/>
        <v>0</v>
      </c>
    </row>
    <row r="512" spans="1:25" ht="28.5" customHeight="1">
      <c r="A512" s="255" t="s">
        <v>1798</v>
      </c>
      <c r="B512" s="256" t="s">
        <v>1778</v>
      </c>
      <c r="C512" s="257" t="s">
        <v>2726</v>
      </c>
      <c r="D512" s="257" t="s">
        <v>2719</v>
      </c>
      <c r="E512" s="258" t="s">
        <v>1800</v>
      </c>
      <c r="F512" s="236" t="s">
        <v>1799</v>
      </c>
      <c r="G512" s="259"/>
      <c r="H512" s="259"/>
      <c r="I512" s="260"/>
      <c r="J512" s="261"/>
      <c r="K512" s="364"/>
      <c r="L512" s="365"/>
      <c r="M512" s="249"/>
      <c r="N512" s="229">
        <f>[2]pdc2018!N512</f>
        <v>0</v>
      </c>
      <c r="O512" s="230">
        <f>[2]pdc2018!O512</f>
        <v>0</v>
      </c>
      <c r="P512" s="230">
        <f>[2]pdc2018!P512</f>
        <v>0</v>
      </c>
      <c r="Q512" s="230">
        <f>[2]pdc2018!Q512</f>
        <v>0</v>
      </c>
      <c r="R512" s="230">
        <f>[2]pdc2018!R512</f>
        <v>0</v>
      </c>
      <c r="S512" s="231">
        <f>[2]pdc2018!S512</f>
        <v>0</v>
      </c>
      <c r="T512" s="229">
        <f t="shared" si="42"/>
        <v>0</v>
      </c>
      <c r="U512" s="232" t="str">
        <f t="shared" si="43"/>
        <v/>
      </c>
      <c r="V512" s="229">
        <f t="shared" si="44"/>
        <v>0</v>
      </c>
      <c r="W512" s="232" t="str">
        <f t="shared" si="45"/>
        <v/>
      </c>
      <c r="X512" s="229">
        <f t="shared" si="46"/>
        <v>0</v>
      </c>
      <c r="Y512" s="232" t="str">
        <f t="shared" si="47"/>
        <v/>
      </c>
    </row>
    <row r="513" spans="1:25" ht="28.5" customHeight="1">
      <c r="A513" s="262" t="s">
        <v>1801</v>
      </c>
      <c r="B513" s="263" t="s">
        <v>1778</v>
      </c>
      <c r="C513" s="264" t="s">
        <v>2726</v>
      </c>
      <c r="D513" s="264" t="s">
        <v>2717</v>
      </c>
      <c r="E513" s="245" t="s">
        <v>3667</v>
      </c>
      <c r="F513" s="245" t="s">
        <v>3668</v>
      </c>
      <c r="G513" s="259" t="s">
        <v>967</v>
      </c>
      <c r="H513" s="259" t="s">
        <v>2769</v>
      </c>
      <c r="I513" s="260" t="s">
        <v>3633</v>
      </c>
      <c r="J513" s="261" t="s">
        <v>148</v>
      </c>
      <c r="K513" s="364" t="s">
        <v>2410</v>
      </c>
      <c r="L513" s="366" t="s">
        <v>1733</v>
      </c>
      <c r="M513" s="249"/>
      <c r="N513" s="229">
        <f>[2]pdc2018!N513</f>
        <v>197907.81</v>
      </c>
      <c r="O513" s="230">
        <f>[2]pdc2018!O513</f>
        <v>293900</v>
      </c>
      <c r="P513" s="230">
        <f>[2]pdc2018!P513</f>
        <v>223000</v>
      </c>
      <c r="Q513" s="230">
        <f>[2]pdc2018!Q513</f>
        <v>227000</v>
      </c>
      <c r="R513" s="230">
        <f>[2]pdc2018!R513</f>
        <v>227000</v>
      </c>
      <c r="S513" s="231">
        <f>[2]pdc2018!S513</f>
        <v>229000</v>
      </c>
      <c r="T513" s="229">
        <f t="shared" si="42"/>
        <v>4000</v>
      </c>
      <c r="U513" s="232">
        <f t="shared" si="43"/>
        <v>1.7937219730941704E-2</v>
      </c>
      <c r="V513" s="229">
        <f t="shared" si="44"/>
        <v>0</v>
      </c>
      <c r="W513" s="232">
        <f t="shared" si="45"/>
        <v>0</v>
      </c>
      <c r="X513" s="229">
        <f t="shared" si="46"/>
        <v>2000</v>
      </c>
      <c r="Y513" s="232">
        <f t="shared" si="47"/>
        <v>8.8105726872246704E-3</v>
      </c>
    </row>
    <row r="514" spans="1:25" ht="28.5" customHeight="1">
      <c r="A514" s="262" t="s">
        <v>3298</v>
      </c>
      <c r="B514" s="263" t="s">
        <v>1778</v>
      </c>
      <c r="C514" s="264" t="s">
        <v>2726</v>
      </c>
      <c r="D514" s="264" t="s">
        <v>2358</v>
      </c>
      <c r="E514" s="245" t="s">
        <v>3669</v>
      </c>
      <c r="F514" s="245" t="s">
        <v>3670</v>
      </c>
      <c r="G514" s="259" t="s">
        <v>968</v>
      </c>
      <c r="H514" s="259" t="s">
        <v>2771</v>
      </c>
      <c r="I514" s="260" t="s">
        <v>3636</v>
      </c>
      <c r="J514" s="261" t="s">
        <v>148</v>
      </c>
      <c r="K514" s="364" t="s">
        <v>2410</v>
      </c>
      <c r="L514" s="366" t="s">
        <v>1733</v>
      </c>
      <c r="M514" s="249"/>
      <c r="N514" s="229">
        <f>[2]pdc2018!N514</f>
        <v>0</v>
      </c>
      <c r="O514" s="230">
        <f>[2]pdc2018!O514</f>
        <v>0</v>
      </c>
      <c r="P514" s="230">
        <f>[2]pdc2018!P514</f>
        <v>0</v>
      </c>
      <c r="Q514" s="230">
        <f>[2]pdc2018!Q514</f>
        <v>0</v>
      </c>
      <c r="R514" s="230">
        <f>[2]pdc2018!R514</f>
        <v>0</v>
      </c>
      <c r="S514" s="231">
        <f>[2]pdc2018!S514</f>
        <v>0</v>
      </c>
      <c r="T514" s="229">
        <f t="shared" si="42"/>
        <v>0</v>
      </c>
      <c r="U514" s="232" t="str">
        <f t="shared" si="43"/>
        <v/>
      </c>
      <c r="V514" s="229">
        <f t="shared" si="44"/>
        <v>0</v>
      </c>
      <c r="W514" s="232" t="str">
        <f t="shared" si="45"/>
        <v/>
      </c>
      <c r="X514" s="229">
        <f t="shared" si="46"/>
        <v>0</v>
      </c>
      <c r="Y514" s="232" t="str">
        <f t="shared" si="47"/>
        <v/>
      </c>
    </row>
    <row r="515" spans="1:25" ht="28.5" customHeight="1">
      <c r="A515" s="262" t="s">
        <v>1802</v>
      </c>
      <c r="B515" s="263" t="s">
        <v>1778</v>
      </c>
      <c r="C515" s="264" t="s">
        <v>2726</v>
      </c>
      <c r="D515" s="264" t="s">
        <v>2725</v>
      </c>
      <c r="E515" s="245" t="s">
        <v>3671</v>
      </c>
      <c r="F515" s="245" t="s">
        <v>3672</v>
      </c>
      <c r="G515" s="259" t="s">
        <v>739</v>
      </c>
      <c r="H515" s="259" t="s">
        <v>2773</v>
      </c>
      <c r="I515" s="260" t="s">
        <v>3643</v>
      </c>
      <c r="J515" s="261" t="s">
        <v>2411</v>
      </c>
      <c r="K515" s="364" t="s">
        <v>2412</v>
      </c>
      <c r="L515" s="366" t="s">
        <v>1733</v>
      </c>
      <c r="M515" s="249"/>
      <c r="N515" s="229">
        <f>[2]pdc2018!N515</f>
        <v>16202906.49</v>
      </c>
      <c r="O515" s="230">
        <f>[2]pdc2018!O515</f>
        <v>17291700</v>
      </c>
      <c r="P515" s="230">
        <f>[2]pdc2018!P515</f>
        <v>17391000</v>
      </c>
      <c r="Q515" s="230">
        <f>[2]pdc2018!Q515</f>
        <v>17921000</v>
      </c>
      <c r="R515" s="230">
        <f>[2]pdc2018!R515</f>
        <v>17976000</v>
      </c>
      <c r="S515" s="231">
        <f>[2]pdc2018!S515</f>
        <v>18114000</v>
      </c>
      <c r="T515" s="229">
        <f t="shared" si="42"/>
        <v>530000</v>
      </c>
      <c r="U515" s="232">
        <f t="shared" si="43"/>
        <v>3.0475533321833132E-2</v>
      </c>
      <c r="V515" s="229">
        <f t="shared" si="44"/>
        <v>55000</v>
      </c>
      <c r="W515" s="232">
        <f t="shared" si="45"/>
        <v>3.0690251660063614E-3</v>
      </c>
      <c r="X515" s="229">
        <f t="shared" si="46"/>
        <v>138000</v>
      </c>
      <c r="Y515" s="232">
        <f t="shared" si="47"/>
        <v>7.6769025367156209E-3</v>
      </c>
    </row>
    <row r="516" spans="1:25" ht="28.5" customHeight="1">
      <c r="A516" s="262" t="s">
        <v>3299</v>
      </c>
      <c r="B516" s="263" t="s">
        <v>1778</v>
      </c>
      <c r="C516" s="264" t="s">
        <v>2726</v>
      </c>
      <c r="D516" s="264" t="s">
        <v>914</v>
      </c>
      <c r="E516" s="245" t="s">
        <v>3673</v>
      </c>
      <c r="F516" s="245" t="s">
        <v>3674</v>
      </c>
      <c r="G516" s="259" t="s">
        <v>740</v>
      </c>
      <c r="H516" s="259" t="s">
        <v>2775</v>
      </c>
      <c r="I516" s="260" t="s">
        <v>3646</v>
      </c>
      <c r="J516" s="261" t="s">
        <v>2411</v>
      </c>
      <c r="K516" s="364" t="s">
        <v>2412</v>
      </c>
      <c r="L516" s="366" t="s">
        <v>1733</v>
      </c>
      <c r="M516" s="249"/>
      <c r="N516" s="229">
        <f>[2]pdc2018!N516</f>
        <v>688238.98</v>
      </c>
      <c r="O516" s="230">
        <f>[2]pdc2018!O516</f>
        <v>570800</v>
      </c>
      <c r="P516" s="230">
        <f>[2]pdc2018!P516</f>
        <v>973000</v>
      </c>
      <c r="Q516" s="230">
        <f>[2]pdc2018!Q516</f>
        <v>1005000</v>
      </c>
      <c r="R516" s="230">
        <f>[2]pdc2018!R516</f>
        <v>1010000</v>
      </c>
      <c r="S516" s="231">
        <f>[2]pdc2018!S516</f>
        <v>1015000</v>
      </c>
      <c r="T516" s="229">
        <f t="shared" si="42"/>
        <v>32000</v>
      </c>
      <c r="U516" s="232">
        <f t="shared" si="43"/>
        <v>3.28879753340185E-2</v>
      </c>
      <c r="V516" s="229">
        <f t="shared" si="44"/>
        <v>5000</v>
      </c>
      <c r="W516" s="232">
        <f t="shared" si="45"/>
        <v>4.9751243781094526E-3</v>
      </c>
      <c r="X516" s="229">
        <f t="shared" si="46"/>
        <v>5000</v>
      </c>
      <c r="Y516" s="232">
        <f t="shared" si="47"/>
        <v>4.9504950495049506E-3</v>
      </c>
    </row>
    <row r="517" spans="1:25" ht="38.25" customHeight="1">
      <c r="A517" s="262" t="s">
        <v>1803</v>
      </c>
      <c r="B517" s="263" t="s">
        <v>1778</v>
      </c>
      <c r="C517" s="264" t="s">
        <v>2726</v>
      </c>
      <c r="D517" s="264" t="s">
        <v>2130</v>
      </c>
      <c r="E517" s="245" t="s">
        <v>3675</v>
      </c>
      <c r="F517" s="245" t="s">
        <v>3676</v>
      </c>
      <c r="G517" s="259" t="s">
        <v>967</v>
      </c>
      <c r="H517" s="259" t="s">
        <v>2769</v>
      </c>
      <c r="I517" s="260" t="s">
        <v>3633</v>
      </c>
      <c r="J517" s="261" t="s">
        <v>148</v>
      </c>
      <c r="K517" s="364" t="s">
        <v>2410</v>
      </c>
      <c r="L517" s="366" t="s">
        <v>1733</v>
      </c>
      <c r="M517" s="249"/>
      <c r="N517" s="229">
        <f>[2]pdc2018!N517</f>
        <v>89.1</v>
      </c>
      <c r="O517" s="230">
        <f>[2]pdc2018!O517</f>
        <v>100</v>
      </c>
      <c r="P517" s="230">
        <f>[2]pdc2018!P517</f>
        <v>100</v>
      </c>
      <c r="Q517" s="230">
        <f>[2]pdc2018!Q517</f>
        <v>0</v>
      </c>
      <c r="R517" s="230">
        <f>[2]pdc2018!R517</f>
        <v>0</v>
      </c>
      <c r="S517" s="231">
        <f>[2]pdc2018!S517</f>
        <v>0</v>
      </c>
      <c r="T517" s="229">
        <f t="shared" si="42"/>
        <v>-100</v>
      </c>
      <c r="U517" s="232">
        <f t="shared" si="43"/>
        <v>-1</v>
      </c>
      <c r="V517" s="229">
        <f t="shared" si="44"/>
        <v>0</v>
      </c>
      <c r="W517" s="232" t="str">
        <f t="shared" si="45"/>
        <v/>
      </c>
      <c r="X517" s="229">
        <f t="shared" si="46"/>
        <v>0</v>
      </c>
      <c r="Y517" s="232" t="str">
        <f t="shared" si="47"/>
        <v/>
      </c>
    </row>
    <row r="518" spans="1:25" ht="38.25" customHeight="1">
      <c r="A518" s="262" t="s">
        <v>3300</v>
      </c>
      <c r="B518" s="263" t="s">
        <v>1778</v>
      </c>
      <c r="C518" s="264" t="s">
        <v>2726</v>
      </c>
      <c r="D518" s="264" t="s">
        <v>2359</v>
      </c>
      <c r="E518" s="245" t="s">
        <v>3677</v>
      </c>
      <c r="F518" s="245" t="s">
        <v>3678</v>
      </c>
      <c r="G518" s="259" t="s">
        <v>968</v>
      </c>
      <c r="H518" s="259" t="s">
        <v>2771</v>
      </c>
      <c r="I518" s="260" t="s">
        <v>3636</v>
      </c>
      <c r="J518" s="261" t="s">
        <v>148</v>
      </c>
      <c r="K518" s="364" t="s">
        <v>2410</v>
      </c>
      <c r="L518" s="366" t="s">
        <v>1733</v>
      </c>
      <c r="M518" s="249"/>
      <c r="N518" s="229">
        <f>[2]pdc2018!N518</f>
        <v>0</v>
      </c>
      <c r="O518" s="230">
        <f>[2]pdc2018!O518</f>
        <v>0</v>
      </c>
      <c r="P518" s="230">
        <f>[2]pdc2018!P518</f>
        <v>0</v>
      </c>
      <c r="Q518" s="230">
        <f>[2]pdc2018!Q518</f>
        <v>0</v>
      </c>
      <c r="R518" s="230">
        <f>[2]pdc2018!R518</f>
        <v>0</v>
      </c>
      <c r="S518" s="231">
        <f>[2]pdc2018!S518</f>
        <v>0</v>
      </c>
      <c r="T518" s="229">
        <f t="shared" si="42"/>
        <v>0</v>
      </c>
      <c r="U518" s="232" t="str">
        <f t="shared" si="43"/>
        <v/>
      </c>
      <c r="V518" s="229">
        <f t="shared" si="44"/>
        <v>0</v>
      </c>
      <c r="W518" s="232" t="str">
        <f t="shared" si="45"/>
        <v/>
      </c>
      <c r="X518" s="229">
        <f t="shared" si="46"/>
        <v>0</v>
      </c>
      <c r="Y518" s="232" t="str">
        <f t="shared" si="47"/>
        <v/>
      </c>
    </row>
    <row r="519" spans="1:25" ht="38.25" customHeight="1">
      <c r="A519" s="262" t="s">
        <v>1804</v>
      </c>
      <c r="B519" s="263" t="s">
        <v>1778</v>
      </c>
      <c r="C519" s="264" t="s">
        <v>2726</v>
      </c>
      <c r="D519" s="264" t="s">
        <v>921</v>
      </c>
      <c r="E519" s="245" t="s">
        <v>3679</v>
      </c>
      <c r="F519" s="245" t="s">
        <v>3680</v>
      </c>
      <c r="G519" s="259" t="s">
        <v>739</v>
      </c>
      <c r="H519" s="259" t="s">
        <v>2773</v>
      </c>
      <c r="I519" s="260" t="s">
        <v>3643</v>
      </c>
      <c r="J519" s="261" t="s">
        <v>2411</v>
      </c>
      <c r="K519" s="364" t="s">
        <v>2412</v>
      </c>
      <c r="L519" s="366" t="s">
        <v>1733</v>
      </c>
      <c r="M519" s="249"/>
      <c r="N519" s="229">
        <f>[2]pdc2018!N519</f>
        <v>0</v>
      </c>
      <c r="O519" s="230">
        <f>[2]pdc2018!O519</f>
        <v>0</v>
      </c>
      <c r="P519" s="230">
        <f>[2]pdc2018!P519</f>
        <v>0</v>
      </c>
      <c r="Q519" s="230">
        <f>[2]pdc2018!Q519</f>
        <v>0</v>
      </c>
      <c r="R519" s="230">
        <f>[2]pdc2018!R519</f>
        <v>0</v>
      </c>
      <c r="S519" s="231">
        <f>[2]pdc2018!S519</f>
        <v>0</v>
      </c>
      <c r="T519" s="229">
        <f t="shared" si="42"/>
        <v>0</v>
      </c>
      <c r="U519" s="232" t="str">
        <f t="shared" si="43"/>
        <v/>
      </c>
      <c r="V519" s="229">
        <f t="shared" si="44"/>
        <v>0</v>
      </c>
      <c r="W519" s="232" t="str">
        <f t="shared" si="45"/>
        <v/>
      </c>
      <c r="X519" s="229">
        <f t="shared" si="46"/>
        <v>0</v>
      </c>
      <c r="Y519" s="232" t="str">
        <f t="shared" si="47"/>
        <v/>
      </c>
    </row>
    <row r="520" spans="1:25" ht="38.25" customHeight="1">
      <c r="A520" s="262" t="s">
        <v>3301</v>
      </c>
      <c r="B520" s="263" t="s">
        <v>1778</v>
      </c>
      <c r="C520" s="264" t="s">
        <v>2726</v>
      </c>
      <c r="D520" s="264" t="s">
        <v>886</v>
      </c>
      <c r="E520" s="245" t="s">
        <v>3681</v>
      </c>
      <c r="F520" s="245" t="s">
        <v>3682</v>
      </c>
      <c r="G520" s="259" t="s">
        <v>740</v>
      </c>
      <c r="H520" s="259" t="s">
        <v>2775</v>
      </c>
      <c r="I520" s="260" t="s">
        <v>3646</v>
      </c>
      <c r="J520" s="261" t="s">
        <v>2411</v>
      </c>
      <c r="K520" s="364" t="s">
        <v>2412</v>
      </c>
      <c r="L520" s="366" t="s">
        <v>1733</v>
      </c>
      <c r="M520" s="249"/>
      <c r="N520" s="229">
        <f>[2]pdc2018!N520</f>
        <v>118.73</v>
      </c>
      <c r="O520" s="230">
        <f>[2]pdc2018!O520</f>
        <v>200</v>
      </c>
      <c r="P520" s="230">
        <f>[2]pdc2018!P520</f>
        <v>200</v>
      </c>
      <c r="Q520" s="230">
        <f>[2]pdc2018!Q520</f>
        <v>0</v>
      </c>
      <c r="R520" s="230">
        <f>[2]pdc2018!R520</f>
        <v>0</v>
      </c>
      <c r="S520" s="231">
        <f>[2]pdc2018!S520</f>
        <v>0</v>
      </c>
      <c r="T520" s="229">
        <f t="shared" si="42"/>
        <v>-200</v>
      </c>
      <c r="U520" s="232">
        <f t="shared" si="43"/>
        <v>-1</v>
      </c>
      <c r="V520" s="229">
        <f t="shared" si="44"/>
        <v>0</v>
      </c>
      <c r="W520" s="232" t="str">
        <f t="shared" si="45"/>
        <v/>
      </c>
      <c r="X520" s="229">
        <f t="shared" si="46"/>
        <v>0</v>
      </c>
      <c r="Y520" s="232" t="str">
        <f t="shared" si="47"/>
        <v/>
      </c>
    </row>
    <row r="521" spans="1:25" ht="38.25" customHeight="1">
      <c r="A521" s="255" t="s">
        <v>1805</v>
      </c>
      <c r="B521" s="256" t="s">
        <v>1778</v>
      </c>
      <c r="C521" s="257" t="s">
        <v>2128</v>
      </c>
      <c r="D521" s="257" t="s">
        <v>2719</v>
      </c>
      <c r="E521" s="236" t="s">
        <v>3683</v>
      </c>
      <c r="F521" s="236" t="s">
        <v>3684</v>
      </c>
      <c r="G521" s="259"/>
      <c r="H521" s="259"/>
      <c r="I521" s="260"/>
      <c r="J521" s="261"/>
      <c r="K521" s="364"/>
      <c r="L521" s="365"/>
      <c r="M521" s="249"/>
      <c r="N521" s="229">
        <f>[2]pdc2018!N521</f>
        <v>0</v>
      </c>
      <c r="O521" s="230">
        <f>[2]pdc2018!O521</f>
        <v>0</v>
      </c>
      <c r="P521" s="230">
        <f>[2]pdc2018!P521</f>
        <v>0</v>
      </c>
      <c r="Q521" s="230">
        <f>[2]pdc2018!Q521</f>
        <v>0</v>
      </c>
      <c r="R521" s="230">
        <f>[2]pdc2018!R521</f>
        <v>0</v>
      </c>
      <c r="S521" s="231">
        <f>[2]pdc2018!S521</f>
        <v>0</v>
      </c>
      <c r="T521" s="229">
        <f t="shared" ref="T521:T584" si="48">IF(P521="","",Q521-P521)</f>
        <v>0</v>
      </c>
      <c r="U521" s="232" t="str">
        <f t="shared" ref="U521:U584" si="49">IF(P521=0,"",T521/P521)</f>
        <v/>
      </c>
      <c r="V521" s="229">
        <f t="shared" ref="V521:V584" si="50">IF(Q521="","",R521-Q521)</f>
        <v>0</v>
      </c>
      <c r="W521" s="232" t="str">
        <f t="shared" ref="W521:W584" si="51">IF(Q521=0,"",V521/Q521)</f>
        <v/>
      </c>
      <c r="X521" s="229">
        <f t="shared" ref="X521:X584" si="52">IF(R521="","",S521-R521)</f>
        <v>0</v>
      </c>
      <c r="Y521" s="232" t="str">
        <f t="shared" ref="Y521:Y584" si="53">IF(R521=0,"",X521/R521)</f>
        <v/>
      </c>
    </row>
    <row r="522" spans="1:25" ht="38.25" customHeight="1">
      <c r="A522" s="262" t="s">
        <v>1806</v>
      </c>
      <c r="B522" s="263" t="s">
        <v>1778</v>
      </c>
      <c r="C522" s="264" t="s">
        <v>2128</v>
      </c>
      <c r="D522" s="264" t="s">
        <v>2717</v>
      </c>
      <c r="E522" s="245" t="s">
        <v>3685</v>
      </c>
      <c r="F522" s="245" t="s">
        <v>3686</v>
      </c>
      <c r="G522" s="259" t="s">
        <v>967</v>
      </c>
      <c r="H522" s="259" t="s">
        <v>2769</v>
      </c>
      <c r="I522" s="260" t="s">
        <v>3633</v>
      </c>
      <c r="J522" s="261" t="s">
        <v>148</v>
      </c>
      <c r="K522" s="364" t="s">
        <v>2410</v>
      </c>
      <c r="L522" s="366" t="s">
        <v>1733</v>
      </c>
      <c r="M522" s="249"/>
      <c r="N522" s="229">
        <f>[2]pdc2018!N522</f>
        <v>20374.55</v>
      </c>
      <c r="O522" s="230">
        <f>[2]pdc2018!O522</f>
        <v>0</v>
      </c>
      <c r="P522" s="230">
        <f>[2]pdc2018!P522</f>
        <v>0</v>
      </c>
      <c r="Q522" s="230">
        <f>[2]pdc2018!Q522</f>
        <v>0</v>
      </c>
      <c r="R522" s="230">
        <f>[2]pdc2018!R522</f>
        <v>0</v>
      </c>
      <c r="S522" s="231">
        <f>[2]pdc2018!S522</f>
        <v>0</v>
      </c>
      <c r="T522" s="229">
        <f t="shared" si="48"/>
        <v>0</v>
      </c>
      <c r="U522" s="232" t="str">
        <f t="shared" si="49"/>
        <v/>
      </c>
      <c r="V522" s="229">
        <f t="shared" si="50"/>
        <v>0</v>
      </c>
      <c r="W522" s="232" t="str">
        <f t="shared" si="51"/>
        <v/>
      </c>
      <c r="X522" s="229">
        <f t="shared" si="52"/>
        <v>0</v>
      </c>
      <c r="Y522" s="232" t="str">
        <f t="shared" si="53"/>
        <v/>
      </c>
    </row>
    <row r="523" spans="1:25" ht="38.25" customHeight="1">
      <c r="A523" s="262" t="s">
        <v>3302</v>
      </c>
      <c r="B523" s="263" t="s">
        <v>1778</v>
      </c>
      <c r="C523" s="264" t="s">
        <v>2128</v>
      </c>
      <c r="D523" s="264" t="s">
        <v>2358</v>
      </c>
      <c r="E523" s="245" t="s">
        <v>3687</v>
      </c>
      <c r="F523" s="245" t="s">
        <v>3688</v>
      </c>
      <c r="G523" s="259" t="s">
        <v>968</v>
      </c>
      <c r="H523" s="259" t="s">
        <v>2771</v>
      </c>
      <c r="I523" s="260" t="s">
        <v>3636</v>
      </c>
      <c r="J523" s="261" t="s">
        <v>148</v>
      </c>
      <c r="K523" s="364" t="s">
        <v>2410</v>
      </c>
      <c r="L523" s="366" t="s">
        <v>1733</v>
      </c>
      <c r="M523" s="249"/>
      <c r="N523" s="229">
        <f>[2]pdc2018!N523</f>
        <v>0</v>
      </c>
      <c r="O523" s="230">
        <f>[2]pdc2018!O523</f>
        <v>0</v>
      </c>
      <c r="P523" s="230">
        <f>[2]pdc2018!P523</f>
        <v>0</v>
      </c>
      <c r="Q523" s="230">
        <f>[2]pdc2018!Q523</f>
        <v>0</v>
      </c>
      <c r="R523" s="230">
        <f>[2]pdc2018!R523</f>
        <v>0</v>
      </c>
      <c r="S523" s="231">
        <f>[2]pdc2018!S523</f>
        <v>0</v>
      </c>
      <c r="T523" s="229">
        <f t="shared" si="48"/>
        <v>0</v>
      </c>
      <c r="U523" s="232" t="str">
        <f t="shared" si="49"/>
        <v/>
      </c>
      <c r="V523" s="229">
        <f t="shared" si="50"/>
        <v>0</v>
      </c>
      <c r="W523" s="232" t="str">
        <f t="shared" si="51"/>
        <v/>
      </c>
      <c r="X523" s="229">
        <f t="shared" si="52"/>
        <v>0</v>
      </c>
      <c r="Y523" s="232" t="str">
        <f t="shared" si="53"/>
        <v/>
      </c>
    </row>
    <row r="524" spans="1:25" ht="38.25" customHeight="1">
      <c r="A524" s="262" t="s">
        <v>1807</v>
      </c>
      <c r="B524" s="263" t="s">
        <v>1778</v>
      </c>
      <c r="C524" s="264" t="s">
        <v>2128</v>
      </c>
      <c r="D524" s="264" t="s">
        <v>1624</v>
      </c>
      <c r="E524" s="245" t="s">
        <v>3689</v>
      </c>
      <c r="F524" s="245" t="s">
        <v>3690</v>
      </c>
      <c r="G524" s="259" t="s">
        <v>739</v>
      </c>
      <c r="H524" s="259" t="s">
        <v>2773</v>
      </c>
      <c r="I524" s="260" t="s">
        <v>3643</v>
      </c>
      <c r="J524" s="261" t="s">
        <v>2411</v>
      </c>
      <c r="K524" s="364" t="s">
        <v>2412</v>
      </c>
      <c r="L524" s="366" t="s">
        <v>1733</v>
      </c>
      <c r="M524" s="249"/>
      <c r="N524" s="229">
        <f>[2]pdc2018!N524</f>
        <v>1249997.1399999999</v>
      </c>
      <c r="O524" s="230">
        <f>[2]pdc2018!O524</f>
        <v>0</v>
      </c>
      <c r="P524" s="230">
        <f>[2]pdc2018!P524</f>
        <v>0</v>
      </c>
      <c r="Q524" s="230">
        <f>[2]pdc2018!Q524</f>
        <v>0</v>
      </c>
      <c r="R524" s="230">
        <f>[2]pdc2018!R524</f>
        <v>0</v>
      </c>
      <c r="S524" s="231">
        <f>[2]pdc2018!S524</f>
        <v>0</v>
      </c>
      <c r="T524" s="229">
        <f t="shared" si="48"/>
        <v>0</v>
      </c>
      <c r="U524" s="232" t="str">
        <f t="shared" si="49"/>
        <v/>
      </c>
      <c r="V524" s="229">
        <f t="shared" si="50"/>
        <v>0</v>
      </c>
      <c r="W524" s="232" t="str">
        <f t="shared" si="51"/>
        <v/>
      </c>
      <c r="X524" s="229">
        <f t="shared" si="52"/>
        <v>0</v>
      </c>
      <c r="Y524" s="232" t="str">
        <f t="shared" si="53"/>
        <v/>
      </c>
    </row>
    <row r="525" spans="1:25" ht="38.25" customHeight="1">
      <c r="A525" s="262" t="s">
        <v>3303</v>
      </c>
      <c r="B525" s="263" t="s">
        <v>1778</v>
      </c>
      <c r="C525" s="264" t="s">
        <v>2128</v>
      </c>
      <c r="D525" s="264" t="s">
        <v>1959</v>
      </c>
      <c r="E525" s="245" t="s">
        <v>3691</v>
      </c>
      <c r="F525" s="245" t="s">
        <v>3692</v>
      </c>
      <c r="G525" s="259" t="s">
        <v>740</v>
      </c>
      <c r="H525" s="259" t="s">
        <v>2775</v>
      </c>
      <c r="I525" s="260" t="s">
        <v>3646</v>
      </c>
      <c r="J525" s="261" t="s">
        <v>2411</v>
      </c>
      <c r="K525" s="364" t="s">
        <v>2412</v>
      </c>
      <c r="L525" s="366" t="s">
        <v>1733</v>
      </c>
      <c r="M525" s="249"/>
      <c r="N525" s="229">
        <f>[2]pdc2018!N525</f>
        <v>89599.09</v>
      </c>
      <c r="O525" s="230">
        <f>[2]pdc2018!O525</f>
        <v>0</v>
      </c>
      <c r="P525" s="230">
        <f>[2]pdc2018!P525</f>
        <v>0</v>
      </c>
      <c r="Q525" s="230">
        <f>[2]pdc2018!Q525</f>
        <v>0</v>
      </c>
      <c r="R525" s="230">
        <f>[2]pdc2018!R525</f>
        <v>0</v>
      </c>
      <c r="S525" s="231">
        <f>[2]pdc2018!S525</f>
        <v>0</v>
      </c>
      <c r="T525" s="229">
        <f t="shared" si="48"/>
        <v>0</v>
      </c>
      <c r="U525" s="232" t="str">
        <f t="shared" si="49"/>
        <v/>
      </c>
      <c r="V525" s="229">
        <f t="shared" si="50"/>
        <v>0</v>
      </c>
      <c r="W525" s="232" t="str">
        <f t="shared" si="51"/>
        <v/>
      </c>
      <c r="X525" s="229">
        <f t="shared" si="52"/>
        <v>0</v>
      </c>
      <c r="Y525" s="232" t="str">
        <f t="shared" si="53"/>
        <v/>
      </c>
    </row>
    <row r="526" spans="1:25" ht="38.25" customHeight="1">
      <c r="A526" s="262" t="s">
        <v>1808</v>
      </c>
      <c r="B526" s="263" t="s">
        <v>1778</v>
      </c>
      <c r="C526" s="264" t="s">
        <v>2128</v>
      </c>
      <c r="D526" s="264" t="s">
        <v>2725</v>
      </c>
      <c r="E526" s="245" t="s">
        <v>3693</v>
      </c>
      <c r="F526" s="245" t="s">
        <v>3694</v>
      </c>
      <c r="G526" s="259" t="s">
        <v>967</v>
      </c>
      <c r="H526" s="259" t="s">
        <v>2769</v>
      </c>
      <c r="I526" s="260" t="s">
        <v>3633</v>
      </c>
      <c r="J526" s="261" t="s">
        <v>148</v>
      </c>
      <c r="K526" s="364" t="s">
        <v>2410</v>
      </c>
      <c r="L526" s="366" t="s">
        <v>1733</v>
      </c>
      <c r="M526" s="249"/>
      <c r="N526" s="229">
        <f>[2]pdc2018!N526</f>
        <v>13302</v>
      </c>
      <c r="O526" s="230">
        <f>[2]pdc2018!O526</f>
        <v>0</v>
      </c>
      <c r="P526" s="230">
        <f>[2]pdc2018!P526</f>
        <v>0</v>
      </c>
      <c r="Q526" s="230">
        <f>[2]pdc2018!Q526</f>
        <v>0</v>
      </c>
      <c r="R526" s="230">
        <f>[2]pdc2018!R526</f>
        <v>0</v>
      </c>
      <c r="S526" s="231">
        <f>[2]pdc2018!S526</f>
        <v>0</v>
      </c>
      <c r="T526" s="229">
        <f t="shared" si="48"/>
        <v>0</v>
      </c>
      <c r="U526" s="232" t="str">
        <f t="shared" si="49"/>
        <v/>
      </c>
      <c r="V526" s="229">
        <f t="shared" si="50"/>
        <v>0</v>
      </c>
      <c r="W526" s="232" t="str">
        <f t="shared" si="51"/>
        <v/>
      </c>
      <c r="X526" s="229">
        <f t="shared" si="52"/>
        <v>0</v>
      </c>
      <c r="Y526" s="232" t="str">
        <f t="shared" si="53"/>
        <v/>
      </c>
    </row>
    <row r="527" spans="1:25" ht="38.25" customHeight="1">
      <c r="A527" s="262" t="s">
        <v>3304</v>
      </c>
      <c r="B527" s="263" t="s">
        <v>1778</v>
      </c>
      <c r="C527" s="264" t="s">
        <v>2128</v>
      </c>
      <c r="D527" s="264" t="s">
        <v>914</v>
      </c>
      <c r="E527" s="245" t="s">
        <v>3695</v>
      </c>
      <c r="F527" s="245" t="s">
        <v>3696</v>
      </c>
      <c r="G527" s="259" t="s">
        <v>968</v>
      </c>
      <c r="H527" s="259" t="s">
        <v>2771</v>
      </c>
      <c r="I527" s="260" t="s">
        <v>3636</v>
      </c>
      <c r="J527" s="261" t="s">
        <v>148</v>
      </c>
      <c r="K527" s="364" t="s">
        <v>2410</v>
      </c>
      <c r="L527" s="366" t="s">
        <v>1733</v>
      </c>
      <c r="M527" s="249"/>
      <c r="N527" s="229">
        <f>[2]pdc2018!N527</f>
        <v>0</v>
      </c>
      <c r="O527" s="230">
        <f>[2]pdc2018!O527</f>
        <v>0</v>
      </c>
      <c r="P527" s="230">
        <f>[2]pdc2018!P527</f>
        <v>0</v>
      </c>
      <c r="Q527" s="230">
        <f>[2]pdc2018!Q527</f>
        <v>0</v>
      </c>
      <c r="R527" s="230">
        <f>[2]pdc2018!R527</f>
        <v>0</v>
      </c>
      <c r="S527" s="231">
        <f>[2]pdc2018!S527</f>
        <v>0</v>
      </c>
      <c r="T527" s="229">
        <f t="shared" si="48"/>
        <v>0</v>
      </c>
      <c r="U527" s="232" t="str">
        <f t="shared" si="49"/>
        <v/>
      </c>
      <c r="V527" s="229">
        <f t="shared" si="50"/>
        <v>0</v>
      </c>
      <c r="W527" s="232" t="str">
        <f t="shared" si="51"/>
        <v/>
      </c>
      <c r="X527" s="229">
        <f t="shared" si="52"/>
        <v>0</v>
      </c>
      <c r="Y527" s="232" t="str">
        <f t="shared" si="53"/>
        <v/>
      </c>
    </row>
    <row r="528" spans="1:25" ht="38.25" customHeight="1">
      <c r="A528" s="262" t="s">
        <v>1809</v>
      </c>
      <c r="B528" s="263" t="s">
        <v>1778</v>
      </c>
      <c r="C528" s="264" t="s">
        <v>2128</v>
      </c>
      <c r="D528" s="264" t="s">
        <v>918</v>
      </c>
      <c r="E528" s="245" t="s">
        <v>3697</v>
      </c>
      <c r="F528" s="245" t="s">
        <v>3698</v>
      </c>
      <c r="G528" s="259" t="s">
        <v>739</v>
      </c>
      <c r="H528" s="259" t="s">
        <v>2773</v>
      </c>
      <c r="I528" s="260" t="s">
        <v>3643</v>
      </c>
      <c r="J528" s="261" t="s">
        <v>2411</v>
      </c>
      <c r="K528" s="364" t="s">
        <v>2412</v>
      </c>
      <c r="L528" s="366" t="s">
        <v>1733</v>
      </c>
      <c r="M528" s="249"/>
      <c r="N528" s="229">
        <f>[2]pdc2018!N528</f>
        <v>475291.91</v>
      </c>
      <c r="O528" s="230">
        <f>[2]pdc2018!O528</f>
        <v>0</v>
      </c>
      <c r="P528" s="230">
        <f>[2]pdc2018!P528</f>
        <v>0</v>
      </c>
      <c r="Q528" s="230">
        <f>[2]pdc2018!Q528</f>
        <v>0</v>
      </c>
      <c r="R528" s="230">
        <f>[2]pdc2018!R528</f>
        <v>0</v>
      </c>
      <c r="S528" s="231">
        <f>[2]pdc2018!S528</f>
        <v>0</v>
      </c>
      <c r="T528" s="229">
        <f t="shared" si="48"/>
        <v>0</v>
      </c>
      <c r="U528" s="232" t="str">
        <f t="shared" si="49"/>
        <v/>
      </c>
      <c r="V528" s="229">
        <f t="shared" si="50"/>
        <v>0</v>
      </c>
      <c r="W528" s="232" t="str">
        <f t="shared" si="51"/>
        <v/>
      </c>
      <c r="X528" s="229">
        <f t="shared" si="52"/>
        <v>0</v>
      </c>
      <c r="Y528" s="232" t="str">
        <f t="shared" si="53"/>
        <v/>
      </c>
    </row>
    <row r="529" spans="1:25" ht="38.25" customHeight="1">
      <c r="A529" s="262" t="s">
        <v>3305</v>
      </c>
      <c r="B529" s="263" t="s">
        <v>1778</v>
      </c>
      <c r="C529" s="264" t="s">
        <v>2128</v>
      </c>
      <c r="D529" s="264" t="s">
        <v>919</v>
      </c>
      <c r="E529" s="245" t="s">
        <v>3699</v>
      </c>
      <c r="F529" s="245" t="s">
        <v>3700</v>
      </c>
      <c r="G529" s="259" t="s">
        <v>740</v>
      </c>
      <c r="H529" s="259" t="s">
        <v>2775</v>
      </c>
      <c r="I529" s="260" t="s">
        <v>3646</v>
      </c>
      <c r="J529" s="261" t="s">
        <v>2411</v>
      </c>
      <c r="K529" s="364" t="s">
        <v>2412</v>
      </c>
      <c r="L529" s="366" t="s">
        <v>1733</v>
      </c>
      <c r="M529" s="249"/>
      <c r="N529" s="229">
        <f>[2]pdc2018!N529</f>
        <v>40415.800000000003</v>
      </c>
      <c r="O529" s="230">
        <f>[2]pdc2018!O529</f>
        <v>0</v>
      </c>
      <c r="P529" s="230">
        <f>[2]pdc2018!P529</f>
        <v>0</v>
      </c>
      <c r="Q529" s="230">
        <f>[2]pdc2018!Q529</f>
        <v>0</v>
      </c>
      <c r="R529" s="230">
        <f>[2]pdc2018!R529</f>
        <v>0</v>
      </c>
      <c r="S529" s="231">
        <f>[2]pdc2018!S529</f>
        <v>0</v>
      </c>
      <c r="T529" s="229">
        <f t="shared" si="48"/>
        <v>0</v>
      </c>
      <c r="U529" s="232" t="str">
        <f t="shared" si="49"/>
        <v/>
      </c>
      <c r="V529" s="229">
        <f t="shared" si="50"/>
        <v>0</v>
      </c>
      <c r="W529" s="232" t="str">
        <f t="shared" si="51"/>
        <v/>
      </c>
      <c r="X529" s="229">
        <f t="shared" si="52"/>
        <v>0</v>
      </c>
      <c r="Y529" s="232" t="str">
        <f t="shared" si="53"/>
        <v/>
      </c>
    </row>
    <row r="530" spans="1:25" ht="38.25" customHeight="1">
      <c r="A530" s="262" t="s">
        <v>1810</v>
      </c>
      <c r="B530" s="263" t="s">
        <v>1778</v>
      </c>
      <c r="C530" s="264" t="s">
        <v>2128</v>
      </c>
      <c r="D530" s="264" t="s">
        <v>2130</v>
      </c>
      <c r="E530" s="265" t="s">
        <v>3701</v>
      </c>
      <c r="F530" s="245" t="s">
        <v>3702</v>
      </c>
      <c r="G530" s="259" t="s">
        <v>967</v>
      </c>
      <c r="H530" s="259" t="s">
        <v>2769</v>
      </c>
      <c r="I530" s="260" t="s">
        <v>3633</v>
      </c>
      <c r="J530" s="261" t="s">
        <v>148</v>
      </c>
      <c r="K530" s="364" t="s">
        <v>2410</v>
      </c>
      <c r="L530" s="366" t="s">
        <v>1733</v>
      </c>
      <c r="M530" s="249"/>
      <c r="N530" s="229">
        <f>[2]pdc2018!N530</f>
        <v>8924.2900000000009</v>
      </c>
      <c r="O530" s="230">
        <f>[2]pdc2018!O530</f>
        <v>0</v>
      </c>
      <c r="P530" s="230">
        <f>[2]pdc2018!P530</f>
        <v>0</v>
      </c>
      <c r="Q530" s="230">
        <f>[2]pdc2018!Q530</f>
        <v>0</v>
      </c>
      <c r="R530" s="230">
        <f>[2]pdc2018!R530</f>
        <v>0</v>
      </c>
      <c r="S530" s="231">
        <f>[2]pdc2018!S530</f>
        <v>0</v>
      </c>
      <c r="T530" s="229">
        <f t="shared" si="48"/>
        <v>0</v>
      </c>
      <c r="U530" s="232" t="str">
        <f t="shared" si="49"/>
        <v/>
      </c>
      <c r="V530" s="229">
        <f t="shared" si="50"/>
        <v>0</v>
      </c>
      <c r="W530" s="232" t="str">
        <f t="shared" si="51"/>
        <v/>
      </c>
      <c r="X530" s="229">
        <f t="shared" si="52"/>
        <v>0</v>
      </c>
      <c r="Y530" s="232" t="str">
        <f t="shared" si="53"/>
        <v/>
      </c>
    </row>
    <row r="531" spans="1:25" ht="38.25" customHeight="1">
      <c r="A531" s="262" t="s">
        <v>3306</v>
      </c>
      <c r="B531" s="263" t="s">
        <v>1778</v>
      </c>
      <c r="C531" s="264" t="s">
        <v>2128</v>
      </c>
      <c r="D531" s="264" t="s">
        <v>2359</v>
      </c>
      <c r="E531" s="265" t="s">
        <v>3703</v>
      </c>
      <c r="F531" s="245" t="s">
        <v>3704</v>
      </c>
      <c r="G531" s="259" t="s">
        <v>968</v>
      </c>
      <c r="H531" s="259" t="s">
        <v>2771</v>
      </c>
      <c r="I531" s="260" t="s">
        <v>3636</v>
      </c>
      <c r="J531" s="261" t="s">
        <v>148</v>
      </c>
      <c r="K531" s="364" t="s">
        <v>2410</v>
      </c>
      <c r="L531" s="366" t="s">
        <v>1733</v>
      </c>
      <c r="M531" s="249"/>
      <c r="N531" s="229">
        <f>[2]pdc2018!N531</f>
        <v>0</v>
      </c>
      <c r="O531" s="230">
        <f>[2]pdc2018!O531</f>
        <v>0</v>
      </c>
      <c r="P531" s="230">
        <f>[2]pdc2018!P531</f>
        <v>0</v>
      </c>
      <c r="Q531" s="230">
        <f>[2]pdc2018!Q531</f>
        <v>0</v>
      </c>
      <c r="R531" s="230">
        <f>[2]pdc2018!R531</f>
        <v>0</v>
      </c>
      <c r="S531" s="231">
        <f>[2]pdc2018!S531</f>
        <v>0</v>
      </c>
      <c r="T531" s="229">
        <f t="shared" si="48"/>
        <v>0</v>
      </c>
      <c r="U531" s="232" t="str">
        <f t="shared" si="49"/>
        <v/>
      </c>
      <c r="V531" s="229">
        <f t="shared" si="50"/>
        <v>0</v>
      </c>
      <c r="W531" s="232" t="str">
        <f t="shared" si="51"/>
        <v/>
      </c>
      <c r="X531" s="229">
        <f t="shared" si="52"/>
        <v>0</v>
      </c>
      <c r="Y531" s="232" t="str">
        <f t="shared" si="53"/>
        <v/>
      </c>
    </row>
    <row r="532" spans="1:25" ht="38.25" customHeight="1">
      <c r="A532" s="262" t="s">
        <v>1811</v>
      </c>
      <c r="B532" s="263" t="s">
        <v>1778</v>
      </c>
      <c r="C532" s="264" t="s">
        <v>2128</v>
      </c>
      <c r="D532" s="264" t="s">
        <v>1051</v>
      </c>
      <c r="E532" s="265" t="s">
        <v>3705</v>
      </c>
      <c r="F532" s="245" t="s">
        <v>3706</v>
      </c>
      <c r="G532" s="259" t="s">
        <v>739</v>
      </c>
      <c r="H532" s="259" t="s">
        <v>2773</v>
      </c>
      <c r="I532" s="260" t="s">
        <v>3643</v>
      </c>
      <c r="J532" s="261" t="s">
        <v>2411</v>
      </c>
      <c r="K532" s="364" t="s">
        <v>2412</v>
      </c>
      <c r="L532" s="366" t="s">
        <v>1733</v>
      </c>
      <c r="M532" s="249"/>
      <c r="N532" s="229">
        <f>[2]pdc2018!N532</f>
        <v>457201.6</v>
      </c>
      <c r="O532" s="230">
        <f>[2]pdc2018!O532</f>
        <v>0</v>
      </c>
      <c r="P532" s="230">
        <f>[2]pdc2018!P532</f>
        <v>0</v>
      </c>
      <c r="Q532" s="230">
        <f>[2]pdc2018!Q532</f>
        <v>0</v>
      </c>
      <c r="R532" s="230">
        <f>[2]pdc2018!R532</f>
        <v>0</v>
      </c>
      <c r="S532" s="231">
        <f>[2]pdc2018!S532</f>
        <v>0</v>
      </c>
      <c r="T532" s="229">
        <f t="shared" si="48"/>
        <v>0</v>
      </c>
      <c r="U532" s="232" t="str">
        <f t="shared" si="49"/>
        <v/>
      </c>
      <c r="V532" s="229">
        <f t="shared" si="50"/>
        <v>0</v>
      </c>
      <c r="W532" s="232" t="str">
        <f t="shared" si="51"/>
        <v/>
      </c>
      <c r="X532" s="229">
        <f t="shared" si="52"/>
        <v>0</v>
      </c>
      <c r="Y532" s="232" t="str">
        <f t="shared" si="53"/>
        <v/>
      </c>
    </row>
    <row r="533" spans="1:25" ht="38.25" customHeight="1">
      <c r="A533" s="262" t="s">
        <v>3307</v>
      </c>
      <c r="B533" s="263" t="s">
        <v>1778</v>
      </c>
      <c r="C533" s="264" t="s">
        <v>2128</v>
      </c>
      <c r="D533" s="264" t="s">
        <v>2728</v>
      </c>
      <c r="E533" s="265" t="s">
        <v>3707</v>
      </c>
      <c r="F533" s="245" t="s">
        <v>3708</v>
      </c>
      <c r="G533" s="259" t="s">
        <v>740</v>
      </c>
      <c r="H533" s="259" t="s">
        <v>2775</v>
      </c>
      <c r="I533" s="260" t="s">
        <v>3646</v>
      </c>
      <c r="J533" s="261" t="s">
        <v>2411</v>
      </c>
      <c r="K533" s="364" t="s">
        <v>2412</v>
      </c>
      <c r="L533" s="366" t="s">
        <v>1733</v>
      </c>
      <c r="M533" s="249"/>
      <c r="N533" s="229">
        <f>[2]pdc2018!N533</f>
        <v>34453.94</v>
      </c>
      <c r="O533" s="230">
        <f>[2]pdc2018!O533</f>
        <v>0</v>
      </c>
      <c r="P533" s="230">
        <f>[2]pdc2018!P533</f>
        <v>0</v>
      </c>
      <c r="Q533" s="230">
        <f>[2]pdc2018!Q533</f>
        <v>0</v>
      </c>
      <c r="R533" s="230">
        <f>[2]pdc2018!R533</f>
        <v>0</v>
      </c>
      <c r="S533" s="231">
        <f>[2]pdc2018!S533</f>
        <v>0</v>
      </c>
      <c r="T533" s="229">
        <f t="shared" si="48"/>
        <v>0</v>
      </c>
      <c r="U533" s="232" t="str">
        <f t="shared" si="49"/>
        <v/>
      </c>
      <c r="V533" s="229">
        <f t="shared" si="50"/>
        <v>0</v>
      </c>
      <c r="W533" s="232" t="str">
        <f t="shared" si="51"/>
        <v/>
      </c>
      <c r="X533" s="229">
        <f t="shared" si="52"/>
        <v>0</v>
      </c>
      <c r="Y533" s="232" t="str">
        <f t="shared" si="53"/>
        <v/>
      </c>
    </row>
    <row r="534" spans="1:25" ht="38.25" customHeight="1">
      <c r="A534" s="262" t="s">
        <v>1812</v>
      </c>
      <c r="B534" s="263" t="s">
        <v>1778</v>
      </c>
      <c r="C534" s="264" t="s">
        <v>2128</v>
      </c>
      <c r="D534" s="264" t="s">
        <v>921</v>
      </c>
      <c r="E534" s="265" t="s">
        <v>3709</v>
      </c>
      <c r="F534" s="245" t="s">
        <v>3710</v>
      </c>
      <c r="G534" s="246" t="s">
        <v>967</v>
      </c>
      <c r="H534" s="246" t="s">
        <v>2769</v>
      </c>
      <c r="I534" s="247" t="s">
        <v>3633</v>
      </c>
      <c r="J534" s="248" t="s">
        <v>148</v>
      </c>
      <c r="K534" s="358" t="s">
        <v>2410</v>
      </c>
      <c r="L534" s="366" t="s">
        <v>1733</v>
      </c>
      <c r="M534" s="249"/>
      <c r="N534" s="229">
        <f>[2]pdc2018!N534</f>
        <v>0</v>
      </c>
      <c r="O534" s="230">
        <f>[2]pdc2018!O534</f>
        <v>0</v>
      </c>
      <c r="P534" s="230">
        <f>[2]pdc2018!P534</f>
        <v>0</v>
      </c>
      <c r="Q534" s="230">
        <f>[2]pdc2018!Q534</f>
        <v>0</v>
      </c>
      <c r="R534" s="230">
        <f>[2]pdc2018!R534</f>
        <v>0</v>
      </c>
      <c r="S534" s="231">
        <f>[2]pdc2018!S534</f>
        <v>0</v>
      </c>
      <c r="T534" s="229">
        <f t="shared" si="48"/>
        <v>0</v>
      </c>
      <c r="U534" s="232" t="str">
        <f t="shared" si="49"/>
        <v/>
      </c>
      <c r="V534" s="229">
        <f t="shared" si="50"/>
        <v>0</v>
      </c>
      <c r="W534" s="232" t="str">
        <f t="shared" si="51"/>
        <v/>
      </c>
      <c r="X534" s="229">
        <f t="shared" si="52"/>
        <v>0</v>
      </c>
      <c r="Y534" s="232" t="str">
        <f t="shared" si="53"/>
        <v/>
      </c>
    </row>
    <row r="535" spans="1:25" ht="38.25" customHeight="1">
      <c r="A535" s="262" t="s">
        <v>2652</v>
      </c>
      <c r="B535" s="263" t="s">
        <v>1778</v>
      </c>
      <c r="C535" s="264" t="s">
        <v>2128</v>
      </c>
      <c r="D535" s="264" t="s">
        <v>886</v>
      </c>
      <c r="E535" s="265" t="s">
        <v>3711</v>
      </c>
      <c r="F535" s="245" t="s">
        <v>3712</v>
      </c>
      <c r="G535" s="246" t="s">
        <v>968</v>
      </c>
      <c r="H535" s="246" t="s">
        <v>2771</v>
      </c>
      <c r="I535" s="247" t="s">
        <v>3636</v>
      </c>
      <c r="J535" s="248" t="s">
        <v>148</v>
      </c>
      <c r="K535" s="358" t="s">
        <v>2410</v>
      </c>
      <c r="L535" s="366" t="s">
        <v>1733</v>
      </c>
      <c r="M535" s="249"/>
      <c r="N535" s="229">
        <f>[2]pdc2018!N535</f>
        <v>0</v>
      </c>
      <c r="O535" s="230">
        <f>[2]pdc2018!O535</f>
        <v>0</v>
      </c>
      <c r="P535" s="230">
        <f>[2]pdc2018!P535</f>
        <v>0</v>
      </c>
      <c r="Q535" s="230">
        <f>[2]pdc2018!Q535</f>
        <v>0</v>
      </c>
      <c r="R535" s="230">
        <f>[2]pdc2018!R535</f>
        <v>0</v>
      </c>
      <c r="S535" s="231">
        <f>[2]pdc2018!S535</f>
        <v>0</v>
      </c>
      <c r="T535" s="229">
        <f t="shared" si="48"/>
        <v>0</v>
      </c>
      <c r="U535" s="232" t="str">
        <f t="shared" si="49"/>
        <v/>
      </c>
      <c r="V535" s="229">
        <f t="shared" si="50"/>
        <v>0</v>
      </c>
      <c r="W535" s="232" t="str">
        <f t="shared" si="51"/>
        <v/>
      </c>
      <c r="X535" s="229">
        <f t="shared" si="52"/>
        <v>0</v>
      </c>
      <c r="Y535" s="232" t="str">
        <f t="shared" si="53"/>
        <v/>
      </c>
    </row>
    <row r="536" spans="1:25" ht="38.25" customHeight="1">
      <c r="A536" s="262" t="s">
        <v>1813</v>
      </c>
      <c r="B536" s="263" t="s">
        <v>1778</v>
      </c>
      <c r="C536" s="264" t="s">
        <v>2128</v>
      </c>
      <c r="D536" s="264" t="s">
        <v>1054</v>
      </c>
      <c r="E536" s="265" t="s">
        <v>3853</v>
      </c>
      <c r="F536" s="245" t="s">
        <v>3713</v>
      </c>
      <c r="G536" s="246" t="s">
        <v>739</v>
      </c>
      <c r="H536" s="246" t="s">
        <v>2773</v>
      </c>
      <c r="I536" s="247" t="s">
        <v>3643</v>
      </c>
      <c r="J536" s="248" t="s">
        <v>2411</v>
      </c>
      <c r="K536" s="358" t="s">
        <v>2412</v>
      </c>
      <c r="L536" s="366" t="s">
        <v>1733</v>
      </c>
      <c r="M536" s="249"/>
      <c r="N536" s="229">
        <f>[2]pdc2018!N536</f>
        <v>0</v>
      </c>
      <c r="O536" s="230">
        <f>[2]pdc2018!O536</f>
        <v>0</v>
      </c>
      <c r="P536" s="230">
        <f>[2]pdc2018!P536</f>
        <v>0</v>
      </c>
      <c r="Q536" s="230">
        <f>[2]pdc2018!Q536</f>
        <v>0</v>
      </c>
      <c r="R536" s="230">
        <f>[2]pdc2018!R536</f>
        <v>0</v>
      </c>
      <c r="S536" s="231">
        <f>[2]pdc2018!S536</f>
        <v>0</v>
      </c>
      <c r="T536" s="229">
        <f t="shared" si="48"/>
        <v>0</v>
      </c>
      <c r="U536" s="232" t="str">
        <f t="shared" si="49"/>
        <v/>
      </c>
      <c r="V536" s="229">
        <f t="shared" si="50"/>
        <v>0</v>
      </c>
      <c r="W536" s="232" t="str">
        <f t="shared" si="51"/>
        <v/>
      </c>
      <c r="X536" s="229">
        <f t="shared" si="52"/>
        <v>0</v>
      </c>
      <c r="Y536" s="232" t="str">
        <f t="shared" si="53"/>
        <v/>
      </c>
    </row>
    <row r="537" spans="1:25" ht="38.25" customHeight="1">
      <c r="A537" s="262" t="s">
        <v>2653</v>
      </c>
      <c r="B537" s="263" t="s">
        <v>1778</v>
      </c>
      <c r="C537" s="264" t="s">
        <v>2128</v>
      </c>
      <c r="D537" s="264" t="s">
        <v>2684</v>
      </c>
      <c r="E537" s="265" t="s">
        <v>3714</v>
      </c>
      <c r="F537" s="245" t="s">
        <v>3715</v>
      </c>
      <c r="G537" s="246" t="s">
        <v>740</v>
      </c>
      <c r="H537" s="246" t="s">
        <v>2775</v>
      </c>
      <c r="I537" s="247" t="s">
        <v>3646</v>
      </c>
      <c r="J537" s="248" t="s">
        <v>2411</v>
      </c>
      <c r="K537" s="358" t="s">
        <v>2412</v>
      </c>
      <c r="L537" s="366" t="s">
        <v>1733</v>
      </c>
      <c r="M537" s="249"/>
      <c r="N537" s="229">
        <f>[2]pdc2018!N537</f>
        <v>0</v>
      </c>
      <c r="O537" s="230">
        <f>[2]pdc2018!O537</f>
        <v>0</v>
      </c>
      <c r="P537" s="230">
        <f>[2]pdc2018!P537</f>
        <v>0</v>
      </c>
      <c r="Q537" s="230">
        <f>[2]pdc2018!Q537</f>
        <v>0</v>
      </c>
      <c r="R537" s="230">
        <f>[2]pdc2018!R537</f>
        <v>0</v>
      </c>
      <c r="S537" s="231">
        <f>[2]pdc2018!S537</f>
        <v>0</v>
      </c>
      <c r="T537" s="229">
        <f t="shared" si="48"/>
        <v>0</v>
      </c>
      <c r="U537" s="232" t="str">
        <f t="shared" si="49"/>
        <v/>
      </c>
      <c r="V537" s="229">
        <f t="shared" si="50"/>
        <v>0</v>
      </c>
      <c r="W537" s="232" t="str">
        <f t="shared" si="51"/>
        <v/>
      </c>
      <c r="X537" s="229">
        <f t="shared" si="52"/>
        <v>0</v>
      </c>
      <c r="Y537" s="232" t="str">
        <f t="shared" si="53"/>
        <v/>
      </c>
    </row>
    <row r="538" spans="1:25" ht="38.25" customHeight="1">
      <c r="A538" s="262" t="s">
        <v>1814</v>
      </c>
      <c r="B538" s="263" t="s">
        <v>1778</v>
      </c>
      <c r="C538" s="264" t="s">
        <v>2128</v>
      </c>
      <c r="D538" s="264" t="s">
        <v>1776</v>
      </c>
      <c r="E538" s="265" t="s">
        <v>3716</v>
      </c>
      <c r="F538" s="245" t="s">
        <v>3717</v>
      </c>
      <c r="G538" s="259" t="s">
        <v>967</v>
      </c>
      <c r="H538" s="259" t="s">
        <v>2769</v>
      </c>
      <c r="I538" s="260" t="s">
        <v>3633</v>
      </c>
      <c r="J538" s="261" t="s">
        <v>148</v>
      </c>
      <c r="K538" s="364" t="s">
        <v>2410</v>
      </c>
      <c r="L538" s="366" t="s">
        <v>1733</v>
      </c>
      <c r="M538" s="249"/>
      <c r="N538" s="229">
        <f>[2]pdc2018!N538</f>
        <v>0</v>
      </c>
      <c r="O538" s="230">
        <f>[2]pdc2018!O538</f>
        <v>0</v>
      </c>
      <c r="P538" s="230">
        <f>[2]pdc2018!P538</f>
        <v>11190</v>
      </c>
      <c r="Q538" s="230">
        <f>[2]pdc2018!Q538</f>
        <v>4510</v>
      </c>
      <c r="R538" s="230">
        <f>[2]pdc2018!R538</f>
        <v>5770</v>
      </c>
      <c r="S538" s="231">
        <f>[2]pdc2018!S538</f>
        <v>6890</v>
      </c>
      <c r="T538" s="229">
        <f t="shared" si="48"/>
        <v>-6680</v>
      </c>
      <c r="U538" s="232">
        <f t="shared" si="49"/>
        <v>-0.59696157283288653</v>
      </c>
      <c r="V538" s="229">
        <f t="shared" si="50"/>
        <v>1260</v>
      </c>
      <c r="W538" s="232">
        <f t="shared" si="51"/>
        <v>0.2793791574279379</v>
      </c>
      <c r="X538" s="229">
        <f t="shared" si="52"/>
        <v>1120</v>
      </c>
      <c r="Y538" s="232">
        <f t="shared" si="53"/>
        <v>0.19410745233968804</v>
      </c>
    </row>
    <row r="539" spans="1:25" ht="38.25" customHeight="1">
      <c r="A539" s="262" t="s">
        <v>2654</v>
      </c>
      <c r="B539" s="263" t="s">
        <v>1778</v>
      </c>
      <c r="C539" s="264" t="s">
        <v>2128</v>
      </c>
      <c r="D539" s="264" t="s">
        <v>2131</v>
      </c>
      <c r="E539" s="265" t="s">
        <v>3718</v>
      </c>
      <c r="F539" s="245" t="s">
        <v>3719</v>
      </c>
      <c r="G539" s="259" t="s">
        <v>968</v>
      </c>
      <c r="H539" s="259" t="s">
        <v>2771</v>
      </c>
      <c r="I539" s="260" t="s">
        <v>3636</v>
      </c>
      <c r="J539" s="261" t="s">
        <v>148</v>
      </c>
      <c r="K539" s="364" t="s">
        <v>2410</v>
      </c>
      <c r="L539" s="366" t="s">
        <v>1733</v>
      </c>
      <c r="M539" s="249"/>
      <c r="N539" s="229">
        <f>[2]pdc2018!N539</f>
        <v>0</v>
      </c>
      <c r="O539" s="230">
        <f>[2]pdc2018!O539</f>
        <v>0</v>
      </c>
      <c r="P539" s="230">
        <f>[2]pdc2018!P539</f>
        <v>0</v>
      </c>
      <c r="Q539" s="230">
        <f>[2]pdc2018!Q539</f>
        <v>0</v>
      </c>
      <c r="R539" s="230">
        <f>[2]pdc2018!R539</f>
        <v>0</v>
      </c>
      <c r="S539" s="231">
        <f>[2]pdc2018!S539</f>
        <v>0</v>
      </c>
      <c r="T539" s="229">
        <f t="shared" si="48"/>
        <v>0</v>
      </c>
      <c r="U539" s="232" t="str">
        <f t="shared" si="49"/>
        <v/>
      </c>
      <c r="V539" s="229">
        <f t="shared" si="50"/>
        <v>0</v>
      </c>
      <c r="W539" s="232" t="str">
        <f t="shared" si="51"/>
        <v/>
      </c>
      <c r="X539" s="229">
        <f t="shared" si="52"/>
        <v>0</v>
      </c>
      <c r="Y539" s="232" t="str">
        <f t="shared" si="53"/>
        <v/>
      </c>
    </row>
    <row r="540" spans="1:25" ht="38.25" customHeight="1">
      <c r="A540" s="262" t="s">
        <v>1815</v>
      </c>
      <c r="B540" s="263" t="s">
        <v>1778</v>
      </c>
      <c r="C540" s="264" t="s">
        <v>2128</v>
      </c>
      <c r="D540" s="264" t="s">
        <v>43</v>
      </c>
      <c r="E540" s="265" t="s">
        <v>3720</v>
      </c>
      <c r="F540" s="245" t="s">
        <v>3721</v>
      </c>
      <c r="G540" s="259" t="s">
        <v>739</v>
      </c>
      <c r="H540" s="259" t="s">
        <v>2773</v>
      </c>
      <c r="I540" s="260" t="s">
        <v>3643</v>
      </c>
      <c r="J540" s="261" t="s">
        <v>2411</v>
      </c>
      <c r="K540" s="364" t="s">
        <v>2412</v>
      </c>
      <c r="L540" s="366" t="s">
        <v>1733</v>
      </c>
      <c r="M540" s="249"/>
      <c r="N540" s="229">
        <f>[2]pdc2018!N540</f>
        <v>0</v>
      </c>
      <c r="O540" s="230">
        <f>[2]pdc2018!O540</f>
        <v>1638000</v>
      </c>
      <c r="P540" s="230">
        <f>[2]pdc2018!P540</f>
        <v>959840</v>
      </c>
      <c r="Q540" s="230">
        <f>[2]pdc2018!Q540</f>
        <v>391290</v>
      </c>
      <c r="R540" s="230">
        <f>[2]pdc2018!R540</f>
        <v>501210</v>
      </c>
      <c r="S540" s="231">
        <f>[2]pdc2018!S540</f>
        <v>597500</v>
      </c>
      <c r="T540" s="229">
        <f t="shared" si="48"/>
        <v>-568550</v>
      </c>
      <c r="U540" s="232">
        <f t="shared" si="49"/>
        <v>-0.59233830638439744</v>
      </c>
      <c r="V540" s="229">
        <f t="shared" si="50"/>
        <v>109920</v>
      </c>
      <c r="W540" s="232">
        <f t="shared" si="51"/>
        <v>0.28091696695545504</v>
      </c>
      <c r="X540" s="229">
        <f t="shared" si="52"/>
        <v>96290</v>
      </c>
      <c r="Y540" s="232">
        <f t="shared" si="53"/>
        <v>0.19211508150276332</v>
      </c>
    </row>
    <row r="541" spans="1:25" ht="38.25" customHeight="1">
      <c r="A541" s="262" t="s">
        <v>2655</v>
      </c>
      <c r="B541" s="263" t="s">
        <v>1778</v>
      </c>
      <c r="C541" s="264" t="s">
        <v>2128</v>
      </c>
      <c r="D541" s="264" t="s">
        <v>2989</v>
      </c>
      <c r="E541" s="265" t="s">
        <v>3722</v>
      </c>
      <c r="F541" s="245" t="s">
        <v>3723</v>
      </c>
      <c r="G541" s="259" t="s">
        <v>740</v>
      </c>
      <c r="H541" s="259" t="s">
        <v>2775</v>
      </c>
      <c r="I541" s="260" t="s">
        <v>3646</v>
      </c>
      <c r="J541" s="261" t="s">
        <v>2411</v>
      </c>
      <c r="K541" s="364" t="s">
        <v>2412</v>
      </c>
      <c r="L541" s="366" t="s">
        <v>1733</v>
      </c>
      <c r="M541" s="228"/>
      <c r="N541" s="229">
        <f>[2]pdc2018!N541</f>
        <v>0</v>
      </c>
      <c r="O541" s="230">
        <f>[2]pdc2018!O541</f>
        <v>62100</v>
      </c>
      <c r="P541" s="230">
        <f>[2]pdc2018!P541</f>
        <v>59340</v>
      </c>
      <c r="Q541" s="230">
        <f>[2]pdc2018!Q541</f>
        <v>23660</v>
      </c>
      <c r="R541" s="230">
        <f>[2]pdc2018!R541</f>
        <v>30320</v>
      </c>
      <c r="S541" s="231">
        <f>[2]pdc2018!S541</f>
        <v>36110</v>
      </c>
      <c r="T541" s="229">
        <f t="shared" si="48"/>
        <v>-35680</v>
      </c>
      <c r="U541" s="232">
        <f t="shared" si="49"/>
        <v>-0.60128075497135158</v>
      </c>
      <c r="V541" s="229">
        <f t="shared" si="50"/>
        <v>6660</v>
      </c>
      <c r="W541" s="232">
        <f t="shared" si="51"/>
        <v>0.28148774302620455</v>
      </c>
      <c r="X541" s="229">
        <f t="shared" si="52"/>
        <v>5790</v>
      </c>
      <c r="Y541" s="232">
        <f t="shared" si="53"/>
        <v>0.19096306068601582</v>
      </c>
    </row>
    <row r="542" spans="1:25" ht="28.5" customHeight="1">
      <c r="A542" s="219" t="s">
        <v>1816</v>
      </c>
      <c r="B542" s="220" t="s">
        <v>2724</v>
      </c>
      <c r="C542" s="221" t="s">
        <v>2718</v>
      </c>
      <c r="D542" s="221" t="s">
        <v>2719</v>
      </c>
      <c r="E542" s="222" t="s">
        <v>1818</v>
      </c>
      <c r="F542" s="222" t="s">
        <v>1817</v>
      </c>
      <c r="G542" s="223"/>
      <c r="H542" s="223"/>
      <c r="I542" s="224"/>
      <c r="J542" s="225"/>
      <c r="K542" s="362"/>
      <c r="L542" s="363"/>
      <c r="M542" s="249"/>
      <c r="N542" s="229">
        <f>[2]pdc2018!N542</f>
        <v>0</v>
      </c>
      <c r="O542" s="230">
        <f>[2]pdc2018!O542</f>
        <v>0</v>
      </c>
      <c r="P542" s="230">
        <f>[2]pdc2018!P542</f>
        <v>0</v>
      </c>
      <c r="Q542" s="230">
        <f>[2]pdc2018!Q542</f>
        <v>0</v>
      </c>
      <c r="R542" s="230">
        <f>[2]pdc2018!R542</f>
        <v>0</v>
      </c>
      <c r="S542" s="231">
        <f>[2]pdc2018!S542</f>
        <v>0</v>
      </c>
      <c r="T542" s="229">
        <f t="shared" si="48"/>
        <v>0</v>
      </c>
      <c r="U542" s="232" t="str">
        <f t="shared" si="49"/>
        <v/>
      </c>
      <c r="V542" s="229">
        <f t="shared" si="50"/>
        <v>0</v>
      </c>
      <c r="W542" s="232" t="str">
        <f t="shared" si="51"/>
        <v/>
      </c>
      <c r="X542" s="229">
        <f t="shared" si="52"/>
        <v>0</v>
      </c>
      <c r="Y542" s="232" t="str">
        <f t="shared" si="53"/>
        <v/>
      </c>
    </row>
    <row r="543" spans="1:25" ht="28.5" customHeight="1">
      <c r="A543" s="255" t="s">
        <v>1819</v>
      </c>
      <c r="B543" s="256" t="s">
        <v>2724</v>
      </c>
      <c r="C543" s="257" t="s">
        <v>2720</v>
      </c>
      <c r="D543" s="257" t="s">
        <v>2719</v>
      </c>
      <c r="E543" s="258" t="s">
        <v>1821</v>
      </c>
      <c r="F543" s="236" t="s">
        <v>1820</v>
      </c>
      <c r="G543" s="259"/>
      <c r="H543" s="259"/>
      <c r="I543" s="260"/>
      <c r="J543" s="261"/>
      <c r="K543" s="364"/>
      <c r="L543" s="365"/>
      <c r="M543" s="249"/>
      <c r="N543" s="229">
        <f>[2]pdc2018!N543</f>
        <v>0</v>
      </c>
      <c r="O543" s="230">
        <f>[2]pdc2018!O543</f>
        <v>0</v>
      </c>
      <c r="P543" s="230">
        <f>[2]pdc2018!P543</f>
        <v>0</v>
      </c>
      <c r="Q543" s="230">
        <f>[2]pdc2018!Q543</f>
        <v>0</v>
      </c>
      <c r="R543" s="230">
        <f>[2]pdc2018!R543</f>
        <v>0</v>
      </c>
      <c r="S543" s="231">
        <f>[2]pdc2018!S543</f>
        <v>0</v>
      </c>
      <c r="T543" s="229">
        <f t="shared" si="48"/>
        <v>0</v>
      </c>
      <c r="U543" s="232" t="str">
        <f t="shared" si="49"/>
        <v/>
      </c>
      <c r="V543" s="229">
        <f t="shared" si="50"/>
        <v>0</v>
      </c>
      <c r="W543" s="232" t="str">
        <f t="shared" si="51"/>
        <v/>
      </c>
      <c r="X543" s="229">
        <f t="shared" si="52"/>
        <v>0</v>
      </c>
      <c r="Y543" s="232" t="str">
        <f t="shared" si="53"/>
        <v/>
      </c>
    </row>
    <row r="544" spans="1:25" ht="28.5" customHeight="1">
      <c r="A544" s="262" t="s">
        <v>1822</v>
      </c>
      <c r="B544" s="263" t="s">
        <v>2724</v>
      </c>
      <c r="C544" s="264" t="s">
        <v>2720</v>
      </c>
      <c r="D544" s="264" t="s">
        <v>2717</v>
      </c>
      <c r="E544" s="265" t="s">
        <v>3724</v>
      </c>
      <c r="F544" s="245" t="s">
        <v>3725</v>
      </c>
      <c r="G544" s="259" t="s">
        <v>741</v>
      </c>
      <c r="H544" s="259" t="s">
        <v>2656</v>
      </c>
      <c r="I544" s="260" t="s">
        <v>3726</v>
      </c>
      <c r="J544" s="261" t="s">
        <v>148</v>
      </c>
      <c r="K544" s="364" t="s">
        <v>2410</v>
      </c>
      <c r="L544" s="366" t="s">
        <v>1733</v>
      </c>
      <c r="M544" s="249"/>
      <c r="N544" s="229">
        <f>[2]pdc2018!N544</f>
        <v>3736598.75</v>
      </c>
      <c r="O544" s="230">
        <f>[2]pdc2018!O544</f>
        <v>3795100</v>
      </c>
      <c r="P544" s="230">
        <f>[2]pdc2018!P544</f>
        <v>3684000</v>
      </c>
      <c r="Q544" s="230">
        <f>[2]pdc2018!Q544</f>
        <v>3789000</v>
      </c>
      <c r="R544" s="230">
        <f>[2]pdc2018!R544</f>
        <v>3797000</v>
      </c>
      <c r="S544" s="231">
        <f>[2]pdc2018!S544</f>
        <v>3828000</v>
      </c>
      <c r="T544" s="229">
        <f t="shared" si="48"/>
        <v>105000</v>
      </c>
      <c r="U544" s="232">
        <f t="shared" si="49"/>
        <v>2.8501628664495113E-2</v>
      </c>
      <c r="V544" s="229">
        <f t="shared" si="50"/>
        <v>8000</v>
      </c>
      <c r="W544" s="232">
        <f t="shared" si="51"/>
        <v>2.1113750329902351E-3</v>
      </c>
      <c r="X544" s="229">
        <f t="shared" si="52"/>
        <v>31000</v>
      </c>
      <c r="Y544" s="232">
        <f t="shared" si="53"/>
        <v>8.1643402686331322E-3</v>
      </c>
    </row>
    <row r="545" spans="1:25" ht="28.5" customHeight="1">
      <c r="A545" s="262" t="s">
        <v>2657</v>
      </c>
      <c r="B545" s="263" t="s">
        <v>2724</v>
      </c>
      <c r="C545" s="264" t="s">
        <v>2720</v>
      </c>
      <c r="D545" s="264" t="s">
        <v>2358</v>
      </c>
      <c r="E545" s="265" t="s">
        <v>3727</v>
      </c>
      <c r="F545" s="245" t="s">
        <v>3728</v>
      </c>
      <c r="G545" s="259" t="s">
        <v>742</v>
      </c>
      <c r="H545" s="259" t="s">
        <v>2658</v>
      </c>
      <c r="I545" s="260" t="s">
        <v>3729</v>
      </c>
      <c r="J545" s="261" t="s">
        <v>148</v>
      </c>
      <c r="K545" s="364" t="s">
        <v>2410</v>
      </c>
      <c r="L545" s="366" t="s">
        <v>1733</v>
      </c>
      <c r="M545" s="249"/>
      <c r="N545" s="229">
        <f>[2]pdc2018!N545</f>
        <v>0</v>
      </c>
      <c r="O545" s="230">
        <f>[2]pdc2018!O545</f>
        <v>0</v>
      </c>
      <c r="P545" s="230">
        <f>[2]pdc2018!P545</f>
        <v>125000</v>
      </c>
      <c r="Q545" s="230">
        <f>[2]pdc2018!Q545</f>
        <v>216000</v>
      </c>
      <c r="R545" s="230">
        <f>[2]pdc2018!R545</f>
        <v>217000</v>
      </c>
      <c r="S545" s="231">
        <f>[2]pdc2018!S545</f>
        <v>277000</v>
      </c>
      <c r="T545" s="229">
        <f t="shared" si="48"/>
        <v>91000</v>
      </c>
      <c r="U545" s="232">
        <f t="shared" si="49"/>
        <v>0.72799999999999998</v>
      </c>
      <c r="V545" s="229">
        <f t="shared" si="50"/>
        <v>1000</v>
      </c>
      <c r="W545" s="232">
        <f t="shared" si="51"/>
        <v>4.6296296296296294E-3</v>
      </c>
      <c r="X545" s="229">
        <f t="shared" si="52"/>
        <v>60000</v>
      </c>
      <c r="Y545" s="232">
        <f t="shared" si="53"/>
        <v>0.27649769585253459</v>
      </c>
    </row>
    <row r="546" spans="1:25" ht="37.5" customHeight="1">
      <c r="A546" s="262" t="s">
        <v>1099</v>
      </c>
      <c r="B546" s="263" t="s">
        <v>2724</v>
      </c>
      <c r="C546" s="264" t="s">
        <v>2720</v>
      </c>
      <c r="D546" s="264" t="s">
        <v>2725</v>
      </c>
      <c r="E546" s="265" t="s">
        <v>3730</v>
      </c>
      <c r="F546" s="245" t="s">
        <v>3731</v>
      </c>
      <c r="G546" s="259" t="s">
        <v>741</v>
      </c>
      <c r="H546" s="259" t="s">
        <v>2656</v>
      </c>
      <c r="I546" s="260" t="s">
        <v>3726</v>
      </c>
      <c r="J546" s="261" t="s">
        <v>148</v>
      </c>
      <c r="K546" s="364" t="s">
        <v>2410</v>
      </c>
      <c r="L546" s="366" t="s">
        <v>1733</v>
      </c>
      <c r="M546" s="249"/>
      <c r="N546" s="229">
        <f>[2]pdc2018!N546</f>
        <v>0</v>
      </c>
      <c r="O546" s="230">
        <f>[2]pdc2018!O546</f>
        <v>0</v>
      </c>
      <c r="P546" s="230">
        <f>[2]pdc2018!P546</f>
        <v>0</v>
      </c>
      <c r="Q546" s="230">
        <f>[2]pdc2018!Q546</f>
        <v>0</v>
      </c>
      <c r="R546" s="230">
        <f>[2]pdc2018!R546</f>
        <v>0</v>
      </c>
      <c r="S546" s="231">
        <f>[2]pdc2018!S546</f>
        <v>0</v>
      </c>
      <c r="T546" s="229">
        <f t="shared" si="48"/>
        <v>0</v>
      </c>
      <c r="U546" s="232" t="str">
        <f t="shared" si="49"/>
        <v/>
      </c>
      <c r="V546" s="229">
        <f t="shared" si="50"/>
        <v>0</v>
      </c>
      <c r="W546" s="232" t="str">
        <f t="shared" si="51"/>
        <v/>
      </c>
      <c r="X546" s="229">
        <f t="shared" si="52"/>
        <v>0</v>
      </c>
      <c r="Y546" s="232" t="str">
        <f t="shared" si="53"/>
        <v/>
      </c>
    </row>
    <row r="547" spans="1:25" ht="37.5" customHeight="1">
      <c r="A547" s="262" t="s">
        <v>2659</v>
      </c>
      <c r="B547" s="263" t="s">
        <v>2724</v>
      </c>
      <c r="C547" s="264" t="s">
        <v>2720</v>
      </c>
      <c r="D547" s="264" t="s">
        <v>914</v>
      </c>
      <c r="E547" s="265" t="s">
        <v>3732</v>
      </c>
      <c r="F547" s="245" t="s">
        <v>3733</v>
      </c>
      <c r="G547" s="259" t="s">
        <v>742</v>
      </c>
      <c r="H547" s="259" t="s">
        <v>2658</v>
      </c>
      <c r="I547" s="260" t="s">
        <v>3729</v>
      </c>
      <c r="J547" s="261" t="s">
        <v>148</v>
      </c>
      <c r="K547" s="364" t="s">
        <v>2410</v>
      </c>
      <c r="L547" s="366" t="s">
        <v>1733</v>
      </c>
      <c r="M547" s="249"/>
      <c r="N547" s="229">
        <f>[2]pdc2018!N547</f>
        <v>0</v>
      </c>
      <c r="O547" s="230">
        <f>[2]pdc2018!O547</f>
        <v>0</v>
      </c>
      <c r="P547" s="230">
        <f>[2]pdc2018!P547</f>
        <v>0</v>
      </c>
      <c r="Q547" s="230">
        <f>[2]pdc2018!Q547</f>
        <v>0</v>
      </c>
      <c r="R547" s="230">
        <f>[2]pdc2018!R547</f>
        <v>0</v>
      </c>
      <c r="S547" s="231">
        <f>[2]pdc2018!S547</f>
        <v>0</v>
      </c>
      <c r="T547" s="229">
        <f t="shared" si="48"/>
        <v>0</v>
      </c>
      <c r="U547" s="232" t="str">
        <f t="shared" si="49"/>
        <v/>
      </c>
      <c r="V547" s="229">
        <f t="shared" si="50"/>
        <v>0</v>
      </c>
      <c r="W547" s="232" t="str">
        <f t="shared" si="51"/>
        <v/>
      </c>
      <c r="X547" s="229">
        <f t="shared" si="52"/>
        <v>0</v>
      </c>
      <c r="Y547" s="232" t="str">
        <f t="shared" si="53"/>
        <v/>
      </c>
    </row>
    <row r="548" spans="1:25" ht="28.5" customHeight="1">
      <c r="A548" s="262" t="s">
        <v>1100</v>
      </c>
      <c r="B548" s="263" t="s">
        <v>2724</v>
      </c>
      <c r="C548" s="264" t="s">
        <v>2720</v>
      </c>
      <c r="D548" s="264" t="s">
        <v>2130</v>
      </c>
      <c r="E548" s="265" t="s">
        <v>3734</v>
      </c>
      <c r="F548" s="245" t="s">
        <v>3735</v>
      </c>
      <c r="G548" s="259" t="s">
        <v>743</v>
      </c>
      <c r="H548" s="259" t="s">
        <v>2660</v>
      </c>
      <c r="I548" s="260" t="s">
        <v>3736</v>
      </c>
      <c r="J548" s="261" t="s">
        <v>2411</v>
      </c>
      <c r="K548" s="364" t="s">
        <v>2412</v>
      </c>
      <c r="L548" s="366" t="s">
        <v>1733</v>
      </c>
      <c r="M548" s="249"/>
      <c r="N548" s="229">
        <f>[2]pdc2018!N548</f>
        <v>28722784.859999999</v>
      </c>
      <c r="O548" s="230">
        <f>[2]pdc2018!O548</f>
        <v>29808600</v>
      </c>
      <c r="P548" s="230">
        <f>[2]pdc2018!P548</f>
        <v>28803000</v>
      </c>
      <c r="Q548" s="230">
        <f>[2]pdc2018!Q548</f>
        <v>29862000</v>
      </c>
      <c r="R548" s="230">
        <f>[2]pdc2018!R548</f>
        <v>30802000</v>
      </c>
      <c r="S548" s="231">
        <f>[2]pdc2018!S548</f>
        <v>31605000</v>
      </c>
      <c r="T548" s="229">
        <f t="shared" si="48"/>
        <v>1059000</v>
      </c>
      <c r="U548" s="232">
        <f t="shared" si="49"/>
        <v>3.6767003437141961E-2</v>
      </c>
      <c r="V548" s="229">
        <f t="shared" si="50"/>
        <v>940000</v>
      </c>
      <c r="W548" s="232">
        <f t="shared" si="51"/>
        <v>3.1478132743955528E-2</v>
      </c>
      <c r="X548" s="229">
        <f t="shared" si="52"/>
        <v>803000</v>
      </c>
      <c r="Y548" s="232">
        <f t="shared" si="53"/>
        <v>2.6069735731446012E-2</v>
      </c>
    </row>
    <row r="549" spans="1:25" ht="28.5" customHeight="1">
      <c r="A549" s="262" t="s">
        <v>2661</v>
      </c>
      <c r="B549" s="263" t="s">
        <v>2724</v>
      </c>
      <c r="C549" s="264" t="s">
        <v>2720</v>
      </c>
      <c r="D549" s="264" t="s">
        <v>2359</v>
      </c>
      <c r="E549" s="265" t="s">
        <v>3737</v>
      </c>
      <c r="F549" s="245" t="s">
        <v>3738</v>
      </c>
      <c r="G549" s="259" t="s">
        <v>744</v>
      </c>
      <c r="H549" s="259" t="s">
        <v>2662</v>
      </c>
      <c r="I549" s="260" t="s">
        <v>3739</v>
      </c>
      <c r="J549" s="261" t="s">
        <v>2411</v>
      </c>
      <c r="K549" s="364" t="s">
        <v>2412</v>
      </c>
      <c r="L549" s="366" t="s">
        <v>1733</v>
      </c>
      <c r="M549" s="249"/>
      <c r="N549" s="229">
        <f>[2]pdc2018!N549</f>
        <v>1846421.65</v>
      </c>
      <c r="O549" s="230">
        <f>[2]pdc2018!O549</f>
        <v>1886800</v>
      </c>
      <c r="P549" s="230">
        <f>[2]pdc2018!P549</f>
        <v>1947000</v>
      </c>
      <c r="Q549" s="230">
        <f>[2]pdc2018!Q549</f>
        <v>2168000</v>
      </c>
      <c r="R549" s="230">
        <f>[2]pdc2018!R549</f>
        <v>2493000</v>
      </c>
      <c r="S549" s="231">
        <f>[2]pdc2018!S549</f>
        <v>2605000</v>
      </c>
      <c r="T549" s="229">
        <f t="shared" si="48"/>
        <v>221000</v>
      </c>
      <c r="U549" s="232">
        <f t="shared" si="49"/>
        <v>0.11350796096558809</v>
      </c>
      <c r="V549" s="229">
        <f t="shared" si="50"/>
        <v>325000</v>
      </c>
      <c r="W549" s="232">
        <f t="shared" si="51"/>
        <v>0.14990774907749077</v>
      </c>
      <c r="X549" s="229">
        <f t="shared" si="52"/>
        <v>112000</v>
      </c>
      <c r="Y549" s="232">
        <f t="shared" si="53"/>
        <v>4.492579221821099E-2</v>
      </c>
    </row>
    <row r="550" spans="1:25" ht="37.5" customHeight="1">
      <c r="A550" s="262" t="s">
        <v>1101</v>
      </c>
      <c r="B550" s="263" t="s">
        <v>2724</v>
      </c>
      <c r="C550" s="264" t="s">
        <v>2720</v>
      </c>
      <c r="D550" s="264" t="s">
        <v>921</v>
      </c>
      <c r="E550" s="265" t="s">
        <v>3740</v>
      </c>
      <c r="F550" s="245" t="s">
        <v>3741</v>
      </c>
      <c r="G550" s="259" t="s">
        <v>743</v>
      </c>
      <c r="H550" s="259" t="s">
        <v>2660</v>
      </c>
      <c r="I550" s="260" t="s">
        <v>3736</v>
      </c>
      <c r="J550" s="261" t="s">
        <v>2411</v>
      </c>
      <c r="K550" s="364" t="s">
        <v>2412</v>
      </c>
      <c r="L550" s="366" t="s">
        <v>1733</v>
      </c>
      <c r="M550" s="249"/>
      <c r="N550" s="229">
        <f>[2]pdc2018!N550</f>
        <v>339.41</v>
      </c>
      <c r="O550" s="230">
        <f>[2]pdc2018!O550</f>
        <v>0</v>
      </c>
      <c r="P550" s="230">
        <f>[2]pdc2018!P550</f>
        <v>0</v>
      </c>
      <c r="Q550" s="230">
        <f>[2]pdc2018!Q550</f>
        <v>0</v>
      </c>
      <c r="R550" s="230">
        <f>[2]pdc2018!R550</f>
        <v>0</v>
      </c>
      <c r="S550" s="231">
        <f>[2]pdc2018!S550</f>
        <v>0</v>
      </c>
      <c r="T550" s="229">
        <f t="shared" si="48"/>
        <v>0</v>
      </c>
      <c r="U550" s="232" t="str">
        <f t="shared" si="49"/>
        <v/>
      </c>
      <c r="V550" s="229">
        <f t="shared" si="50"/>
        <v>0</v>
      </c>
      <c r="W550" s="232" t="str">
        <f t="shared" si="51"/>
        <v/>
      </c>
      <c r="X550" s="229">
        <f t="shared" si="52"/>
        <v>0</v>
      </c>
      <c r="Y550" s="232" t="str">
        <f t="shared" si="53"/>
        <v/>
      </c>
    </row>
    <row r="551" spans="1:25" ht="37.5" customHeight="1">
      <c r="A551" s="262" t="s">
        <v>2663</v>
      </c>
      <c r="B551" s="263" t="s">
        <v>2724</v>
      </c>
      <c r="C551" s="264" t="s">
        <v>2720</v>
      </c>
      <c r="D551" s="264" t="s">
        <v>886</v>
      </c>
      <c r="E551" s="265" t="s">
        <v>3742</v>
      </c>
      <c r="F551" s="245" t="s">
        <v>3743</v>
      </c>
      <c r="G551" s="259" t="s">
        <v>744</v>
      </c>
      <c r="H551" s="259" t="s">
        <v>2662</v>
      </c>
      <c r="I551" s="260" t="s">
        <v>3739</v>
      </c>
      <c r="J551" s="261" t="s">
        <v>2411</v>
      </c>
      <c r="K551" s="364" t="s">
        <v>2412</v>
      </c>
      <c r="L551" s="366" t="s">
        <v>1733</v>
      </c>
      <c r="M551" s="249"/>
      <c r="N551" s="229">
        <f>[2]pdc2018!N551</f>
        <v>0</v>
      </c>
      <c r="O551" s="230">
        <f>[2]pdc2018!O551</f>
        <v>0</v>
      </c>
      <c r="P551" s="230">
        <f>[2]pdc2018!P551</f>
        <v>0</v>
      </c>
      <c r="Q551" s="230">
        <f>[2]pdc2018!Q551</f>
        <v>0</v>
      </c>
      <c r="R551" s="230">
        <f>[2]pdc2018!R551</f>
        <v>0</v>
      </c>
      <c r="S551" s="231">
        <f>[2]pdc2018!S551</f>
        <v>0</v>
      </c>
      <c r="T551" s="229">
        <f t="shared" si="48"/>
        <v>0</v>
      </c>
      <c r="U551" s="232" t="str">
        <f t="shared" si="49"/>
        <v/>
      </c>
      <c r="V551" s="229">
        <f t="shared" si="50"/>
        <v>0</v>
      </c>
      <c r="W551" s="232" t="str">
        <f t="shared" si="51"/>
        <v/>
      </c>
      <c r="X551" s="229">
        <f t="shared" si="52"/>
        <v>0</v>
      </c>
      <c r="Y551" s="232" t="str">
        <f t="shared" si="53"/>
        <v/>
      </c>
    </row>
    <row r="552" spans="1:25" ht="28.5" customHeight="1">
      <c r="A552" s="233" t="s">
        <v>1102</v>
      </c>
      <c r="B552" s="234" t="s">
        <v>2724</v>
      </c>
      <c r="C552" s="235" t="s">
        <v>2721</v>
      </c>
      <c r="D552" s="235" t="s">
        <v>2719</v>
      </c>
      <c r="E552" s="236" t="s">
        <v>1104</v>
      </c>
      <c r="F552" s="236" t="s">
        <v>1103</v>
      </c>
      <c r="G552" s="259"/>
      <c r="H552" s="259"/>
      <c r="I552" s="260"/>
      <c r="J552" s="261"/>
      <c r="K552" s="364"/>
      <c r="L552" s="365"/>
      <c r="M552" s="249"/>
      <c r="N552" s="229">
        <f>[2]pdc2018!N552</f>
        <v>0</v>
      </c>
      <c r="O552" s="230">
        <f>[2]pdc2018!O552</f>
        <v>0</v>
      </c>
      <c r="P552" s="230">
        <f>[2]pdc2018!P552</f>
        <v>0</v>
      </c>
      <c r="Q552" s="230">
        <f>[2]pdc2018!Q552</f>
        <v>0</v>
      </c>
      <c r="R552" s="230">
        <f>[2]pdc2018!R552</f>
        <v>0</v>
      </c>
      <c r="S552" s="231">
        <f>[2]pdc2018!S552</f>
        <v>0</v>
      </c>
      <c r="T552" s="229">
        <f t="shared" si="48"/>
        <v>0</v>
      </c>
      <c r="U552" s="232" t="str">
        <f t="shared" si="49"/>
        <v/>
      </c>
      <c r="V552" s="229">
        <f t="shared" si="50"/>
        <v>0</v>
      </c>
      <c r="W552" s="232" t="str">
        <f t="shared" si="51"/>
        <v/>
      </c>
      <c r="X552" s="229">
        <f t="shared" si="52"/>
        <v>0</v>
      </c>
      <c r="Y552" s="232" t="str">
        <f t="shared" si="53"/>
        <v/>
      </c>
    </row>
    <row r="553" spans="1:25" ht="28.5" customHeight="1">
      <c r="A553" s="189" t="s">
        <v>1105</v>
      </c>
      <c r="B553" s="242" t="s">
        <v>2724</v>
      </c>
      <c r="C553" s="243" t="s">
        <v>2721</v>
      </c>
      <c r="D553" s="243" t="s">
        <v>2717</v>
      </c>
      <c r="E553" s="245" t="s">
        <v>3744</v>
      </c>
      <c r="F553" s="245" t="s">
        <v>3745</v>
      </c>
      <c r="G553" s="259" t="s">
        <v>741</v>
      </c>
      <c r="H553" s="259" t="s">
        <v>2656</v>
      </c>
      <c r="I553" s="260" t="s">
        <v>3726</v>
      </c>
      <c r="J553" s="261" t="s">
        <v>148</v>
      </c>
      <c r="K553" s="364" t="s">
        <v>2410</v>
      </c>
      <c r="L553" s="366" t="s">
        <v>1733</v>
      </c>
      <c r="M553" s="249"/>
      <c r="N553" s="229">
        <f>[2]pdc2018!N553</f>
        <v>239599.06</v>
      </c>
      <c r="O553" s="230">
        <f>[2]pdc2018!O553</f>
        <v>401000</v>
      </c>
      <c r="P553" s="230">
        <f>[2]pdc2018!P553</f>
        <v>301000</v>
      </c>
      <c r="Q553" s="230">
        <f>[2]pdc2018!Q553</f>
        <v>301000</v>
      </c>
      <c r="R553" s="230">
        <f>[2]pdc2018!R553</f>
        <v>301000</v>
      </c>
      <c r="S553" s="231">
        <f>[2]pdc2018!S553</f>
        <v>301000</v>
      </c>
      <c r="T553" s="229">
        <f t="shared" si="48"/>
        <v>0</v>
      </c>
      <c r="U553" s="232">
        <f t="shared" si="49"/>
        <v>0</v>
      </c>
      <c r="V553" s="229">
        <f t="shared" si="50"/>
        <v>0</v>
      </c>
      <c r="W553" s="232">
        <f t="shared" si="51"/>
        <v>0</v>
      </c>
      <c r="X553" s="229">
        <f t="shared" si="52"/>
        <v>0</v>
      </c>
      <c r="Y553" s="232">
        <f t="shared" si="53"/>
        <v>0</v>
      </c>
    </row>
    <row r="554" spans="1:25" ht="28.5" customHeight="1">
      <c r="A554" s="189" t="s">
        <v>2664</v>
      </c>
      <c r="B554" s="242" t="s">
        <v>2724</v>
      </c>
      <c r="C554" s="243" t="s">
        <v>2721</v>
      </c>
      <c r="D554" s="243" t="s">
        <v>2358</v>
      </c>
      <c r="E554" s="245" t="s">
        <v>3746</v>
      </c>
      <c r="F554" s="245" t="s">
        <v>3747</v>
      </c>
      <c r="G554" s="259" t="s">
        <v>742</v>
      </c>
      <c r="H554" s="259" t="s">
        <v>2658</v>
      </c>
      <c r="I554" s="260" t="s">
        <v>3729</v>
      </c>
      <c r="J554" s="261" t="s">
        <v>148</v>
      </c>
      <c r="K554" s="364" t="s">
        <v>2410</v>
      </c>
      <c r="L554" s="366" t="s">
        <v>1733</v>
      </c>
      <c r="M554" s="249"/>
      <c r="N554" s="229">
        <f>[2]pdc2018!N554</f>
        <v>0</v>
      </c>
      <c r="O554" s="230">
        <f>[2]pdc2018!O554</f>
        <v>0</v>
      </c>
      <c r="P554" s="230">
        <f>[2]pdc2018!P554</f>
        <v>10000</v>
      </c>
      <c r="Q554" s="230">
        <f>[2]pdc2018!Q554</f>
        <v>10000</v>
      </c>
      <c r="R554" s="230">
        <f>[2]pdc2018!R554</f>
        <v>10000</v>
      </c>
      <c r="S554" s="231">
        <f>[2]pdc2018!S554</f>
        <v>10000</v>
      </c>
      <c r="T554" s="229">
        <f t="shared" si="48"/>
        <v>0</v>
      </c>
      <c r="U554" s="232">
        <f t="shared" si="49"/>
        <v>0</v>
      </c>
      <c r="V554" s="229">
        <f t="shared" si="50"/>
        <v>0</v>
      </c>
      <c r="W554" s="232">
        <f t="shared" si="51"/>
        <v>0</v>
      </c>
      <c r="X554" s="229">
        <f t="shared" si="52"/>
        <v>0</v>
      </c>
      <c r="Y554" s="232">
        <f t="shared" si="53"/>
        <v>0</v>
      </c>
    </row>
    <row r="555" spans="1:25" ht="28.5" customHeight="1">
      <c r="A555" s="189" t="s">
        <v>1106</v>
      </c>
      <c r="B555" s="242" t="s">
        <v>2724</v>
      </c>
      <c r="C555" s="243" t="s">
        <v>2721</v>
      </c>
      <c r="D555" s="243" t="s">
        <v>2725</v>
      </c>
      <c r="E555" s="245" t="s">
        <v>3748</v>
      </c>
      <c r="F555" s="245" t="s">
        <v>3749</v>
      </c>
      <c r="G555" s="259" t="s">
        <v>743</v>
      </c>
      <c r="H555" s="259" t="s">
        <v>2660</v>
      </c>
      <c r="I555" s="260" t="s">
        <v>3736</v>
      </c>
      <c r="J555" s="261" t="s">
        <v>2411</v>
      </c>
      <c r="K555" s="364" t="s">
        <v>2412</v>
      </c>
      <c r="L555" s="366" t="s">
        <v>1733</v>
      </c>
      <c r="M555" s="249"/>
      <c r="N555" s="229">
        <f>[2]pdc2018!N555</f>
        <v>283546.93</v>
      </c>
      <c r="O555" s="230">
        <f>[2]pdc2018!O555</f>
        <v>426000</v>
      </c>
      <c r="P555" s="230">
        <f>[2]pdc2018!P555</f>
        <v>323000</v>
      </c>
      <c r="Q555" s="230">
        <f>[2]pdc2018!Q555</f>
        <v>323000</v>
      </c>
      <c r="R555" s="230">
        <f>[2]pdc2018!R555</f>
        <v>323000</v>
      </c>
      <c r="S555" s="231">
        <f>[2]pdc2018!S555</f>
        <v>323000</v>
      </c>
      <c r="T555" s="229">
        <f t="shared" si="48"/>
        <v>0</v>
      </c>
      <c r="U555" s="232">
        <f t="shared" si="49"/>
        <v>0</v>
      </c>
      <c r="V555" s="229">
        <f t="shared" si="50"/>
        <v>0</v>
      </c>
      <c r="W555" s="232">
        <f t="shared" si="51"/>
        <v>0</v>
      </c>
      <c r="X555" s="229">
        <f t="shared" si="52"/>
        <v>0</v>
      </c>
      <c r="Y555" s="232">
        <f t="shared" si="53"/>
        <v>0</v>
      </c>
    </row>
    <row r="556" spans="1:25" ht="28.5" customHeight="1">
      <c r="A556" s="189" t="s">
        <v>2665</v>
      </c>
      <c r="B556" s="242" t="s">
        <v>2724</v>
      </c>
      <c r="C556" s="243" t="s">
        <v>2721</v>
      </c>
      <c r="D556" s="243" t="s">
        <v>914</v>
      </c>
      <c r="E556" s="245" t="s">
        <v>3750</v>
      </c>
      <c r="F556" s="245" t="s">
        <v>3751</v>
      </c>
      <c r="G556" s="259" t="s">
        <v>744</v>
      </c>
      <c r="H556" s="259" t="s">
        <v>2662</v>
      </c>
      <c r="I556" s="260" t="s">
        <v>3739</v>
      </c>
      <c r="J556" s="261" t="s">
        <v>2411</v>
      </c>
      <c r="K556" s="364" t="s">
        <v>2412</v>
      </c>
      <c r="L556" s="366" t="s">
        <v>1733</v>
      </c>
      <c r="M556" s="249"/>
      <c r="N556" s="229">
        <f>[2]pdc2018!N556</f>
        <v>7649.74</v>
      </c>
      <c r="O556" s="230">
        <f>[2]pdc2018!O556</f>
        <v>28000</v>
      </c>
      <c r="P556" s="230">
        <f>[2]pdc2018!P556</f>
        <v>18000</v>
      </c>
      <c r="Q556" s="230">
        <f>[2]pdc2018!Q556</f>
        <v>18000</v>
      </c>
      <c r="R556" s="230">
        <f>[2]pdc2018!R556</f>
        <v>18000</v>
      </c>
      <c r="S556" s="231">
        <f>[2]pdc2018!S556</f>
        <v>18000</v>
      </c>
      <c r="T556" s="229">
        <f t="shared" si="48"/>
        <v>0</v>
      </c>
      <c r="U556" s="232">
        <f t="shared" si="49"/>
        <v>0</v>
      </c>
      <c r="V556" s="229">
        <f t="shared" si="50"/>
        <v>0</v>
      </c>
      <c r="W556" s="232">
        <f t="shared" si="51"/>
        <v>0</v>
      </c>
      <c r="X556" s="229">
        <f t="shared" si="52"/>
        <v>0</v>
      </c>
      <c r="Y556" s="232">
        <f t="shared" si="53"/>
        <v>0</v>
      </c>
    </row>
    <row r="557" spans="1:25" ht="28.5" customHeight="1">
      <c r="A557" s="233" t="s">
        <v>1107</v>
      </c>
      <c r="B557" s="234" t="s">
        <v>2724</v>
      </c>
      <c r="C557" s="235" t="s">
        <v>2722</v>
      </c>
      <c r="D557" s="235" t="s">
        <v>2719</v>
      </c>
      <c r="E557" s="236" t="s">
        <v>1109</v>
      </c>
      <c r="F557" s="236" t="s">
        <v>1108</v>
      </c>
      <c r="G557" s="259"/>
      <c r="H557" s="259"/>
      <c r="I557" s="260"/>
      <c r="J557" s="261"/>
      <c r="K557" s="364"/>
      <c r="L557" s="365"/>
      <c r="M557" s="249"/>
      <c r="N557" s="229">
        <f>[2]pdc2018!N557</f>
        <v>0</v>
      </c>
      <c r="O557" s="230">
        <f>[2]pdc2018!O557</f>
        <v>0</v>
      </c>
      <c r="P557" s="230">
        <f>[2]pdc2018!P557</f>
        <v>0</v>
      </c>
      <c r="Q557" s="230">
        <f>[2]pdc2018!Q557</f>
        <v>0</v>
      </c>
      <c r="R557" s="230">
        <f>[2]pdc2018!R557</f>
        <v>0</v>
      </c>
      <c r="S557" s="231">
        <f>[2]pdc2018!S557</f>
        <v>0</v>
      </c>
      <c r="T557" s="229">
        <f t="shared" si="48"/>
        <v>0</v>
      </c>
      <c r="U557" s="232" t="str">
        <f t="shared" si="49"/>
        <v/>
      </c>
      <c r="V557" s="229">
        <f t="shared" si="50"/>
        <v>0</v>
      </c>
      <c r="W557" s="232" t="str">
        <f t="shared" si="51"/>
        <v/>
      </c>
      <c r="X557" s="229">
        <f t="shared" si="52"/>
        <v>0</v>
      </c>
      <c r="Y557" s="232" t="str">
        <f t="shared" si="53"/>
        <v/>
      </c>
    </row>
    <row r="558" spans="1:25" ht="38.25" customHeight="1">
      <c r="A558" s="189" t="s">
        <v>1110</v>
      </c>
      <c r="B558" s="242" t="s">
        <v>2724</v>
      </c>
      <c r="C558" s="243" t="s">
        <v>2722</v>
      </c>
      <c r="D558" s="243" t="s">
        <v>2717</v>
      </c>
      <c r="E558" s="245" t="s">
        <v>3752</v>
      </c>
      <c r="F558" s="245" t="s">
        <v>3753</v>
      </c>
      <c r="G558" s="259" t="s">
        <v>741</v>
      </c>
      <c r="H558" s="259" t="s">
        <v>2656</v>
      </c>
      <c r="I558" s="260" t="s">
        <v>3726</v>
      </c>
      <c r="J558" s="261" t="s">
        <v>148</v>
      </c>
      <c r="K558" s="364" t="s">
        <v>2410</v>
      </c>
      <c r="L558" s="366" t="s">
        <v>1733</v>
      </c>
      <c r="M558" s="249"/>
      <c r="N558" s="229">
        <f>[2]pdc2018!N558</f>
        <v>227095.91</v>
      </c>
      <c r="O558" s="230">
        <f>[2]pdc2018!O558</f>
        <v>353000</v>
      </c>
      <c r="P558" s="230">
        <f>[2]pdc2018!P558</f>
        <v>323000</v>
      </c>
      <c r="Q558" s="230">
        <f>[2]pdc2018!Q558</f>
        <v>324000</v>
      </c>
      <c r="R558" s="230">
        <f>[2]pdc2018!R558</f>
        <v>324000</v>
      </c>
      <c r="S558" s="231">
        <f>[2]pdc2018!S558</f>
        <v>324000</v>
      </c>
      <c r="T558" s="229">
        <f t="shared" si="48"/>
        <v>1000</v>
      </c>
      <c r="U558" s="232">
        <f t="shared" si="49"/>
        <v>3.0959752321981426E-3</v>
      </c>
      <c r="V558" s="229">
        <f t="shared" si="50"/>
        <v>0</v>
      </c>
      <c r="W558" s="232">
        <f t="shared" si="51"/>
        <v>0</v>
      </c>
      <c r="X558" s="229">
        <f t="shared" si="52"/>
        <v>0</v>
      </c>
      <c r="Y558" s="232">
        <f t="shared" si="53"/>
        <v>0</v>
      </c>
    </row>
    <row r="559" spans="1:25" ht="38.25" customHeight="1">
      <c r="A559" s="189" t="s">
        <v>2666</v>
      </c>
      <c r="B559" s="242" t="s">
        <v>2724</v>
      </c>
      <c r="C559" s="243" t="s">
        <v>2722</v>
      </c>
      <c r="D559" s="243" t="s">
        <v>2358</v>
      </c>
      <c r="E559" s="245" t="s">
        <v>3754</v>
      </c>
      <c r="F559" s="245" t="s">
        <v>3755</v>
      </c>
      <c r="G559" s="259" t="s">
        <v>742</v>
      </c>
      <c r="H559" s="259" t="s">
        <v>2658</v>
      </c>
      <c r="I559" s="260" t="s">
        <v>3729</v>
      </c>
      <c r="J559" s="261" t="s">
        <v>148</v>
      </c>
      <c r="K559" s="364" t="s">
        <v>2410</v>
      </c>
      <c r="L559" s="366" t="s">
        <v>1733</v>
      </c>
      <c r="M559" s="249"/>
      <c r="N559" s="229">
        <f>[2]pdc2018!N559</f>
        <v>0</v>
      </c>
      <c r="O559" s="230">
        <f>[2]pdc2018!O559</f>
        <v>0</v>
      </c>
      <c r="P559" s="230">
        <f>[2]pdc2018!P559</f>
        <v>43000</v>
      </c>
      <c r="Q559" s="230">
        <f>[2]pdc2018!Q559</f>
        <v>47000</v>
      </c>
      <c r="R559" s="230">
        <f>[2]pdc2018!R559</f>
        <v>47000</v>
      </c>
      <c r="S559" s="231">
        <f>[2]pdc2018!S559</f>
        <v>47000</v>
      </c>
      <c r="T559" s="229">
        <f t="shared" si="48"/>
        <v>4000</v>
      </c>
      <c r="U559" s="232">
        <f t="shared" si="49"/>
        <v>9.3023255813953487E-2</v>
      </c>
      <c r="V559" s="229">
        <f t="shared" si="50"/>
        <v>0</v>
      </c>
      <c r="W559" s="232">
        <f t="shared" si="51"/>
        <v>0</v>
      </c>
      <c r="X559" s="229">
        <f t="shared" si="52"/>
        <v>0</v>
      </c>
      <c r="Y559" s="232">
        <f t="shared" si="53"/>
        <v>0</v>
      </c>
    </row>
    <row r="560" spans="1:25" ht="38.25" customHeight="1">
      <c r="A560" s="189" t="s">
        <v>1111</v>
      </c>
      <c r="B560" s="242" t="s">
        <v>2724</v>
      </c>
      <c r="C560" s="243" t="s">
        <v>2722</v>
      </c>
      <c r="D560" s="243" t="s">
        <v>2725</v>
      </c>
      <c r="E560" s="245" t="s">
        <v>3756</v>
      </c>
      <c r="F560" s="245" t="s">
        <v>3757</v>
      </c>
      <c r="G560" s="259" t="s">
        <v>743</v>
      </c>
      <c r="H560" s="259" t="s">
        <v>2660</v>
      </c>
      <c r="I560" s="260" t="s">
        <v>3736</v>
      </c>
      <c r="J560" s="261" t="s">
        <v>2411</v>
      </c>
      <c r="K560" s="364" t="s">
        <v>2412</v>
      </c>
      <c r="L560" s="366" t="s">
        <v>1733</v>
      </c>
      <c r="M560" s="249"/>
      <c r="N560" s="229">
        <f>[2]pdc2018!N560</f>
        <v>1186886.9099999999</v>
      </c>
      <c r="O560" s="230">
        <f>[2]pdc2018!O560</f>
        <v>2150000</v>
      </c>
      <c r="P560" s="230">
        <f>[2]pdc2018!P560</f>
        <v>1864000</v>
      </c>
      <c r="Q560" s="230">
        <f>[2]pdc2018!Q560</f>
        <v>1854000</v>
      </c>
      <c r="R560" s="230">
        <f>[2]pdc2018!R560</f>
        <v>1854000</v>
      </c>
      <c r="S560" s="231">
        <f>[2]pdc2018!S560</f>
        <v>1854000</v>
      </c>
      <c r="T560" s="229">
        <f t="shared" si="48"/>
        <v>-10000</v>
      </c>
      <c r="U560" s="232">
        <f t="shared" si="49"/>
        <v>-5.3648068669527897E-3</v>
      </c>
      <c r="V560" s="229">
        <f t="shared" si="50"/>
        <v>0</v>
      </c>
      <c r="W560" s="232">
        <f t="shared" si="51"/>
        <v>0</v>
      </c>
      <c r="X560" s="229">
        <f t="shared" si="52"/>
        <v>0</v>
      </c>
      <c r="Y560" s="232">
        <f t="shared" si="53"/>
        <v>0</v>
      </c>
    </row>
    <row r="561" spans="1:25" ht="38.25" customHeight="1">
      <c r="A561" s="189" t="s">
        <v>2667</v>
      </c>
      <c r="B561" s="242" t="s">
        <v>2724</v>
      </c>
      <c r="C561" s="243" t="s">
        <v>2722</v>
      </c>
      <c r="D561" s="243" t="s">
        <v>914</v>
      </c>
      <c r="E561" s="245" t="s">
        <v>3758</v>
      </c>
      <c r="F561" s="245" t="s">
        <v>3759</v>
      </c>
      <c r="G561" s="259" t="s">
        <v>744</v>
      </c>
      <c r="H561" s="259" t="s">
        <v>2662</v>
      </c>
      <c r="I561" s="260" t="s">
        <v>3739</v>
      </c>
      <c r="J561" s="261" t="s">
        <v>2411</v>
      </c>
      <c r="K561" s="364" t="s">
        <v>2412</v>
      </c>
      <c r="L561" s="366" t="s">
        <v>1733</v>
      </c>
      <c r="M561" s="249"/>
      <c r="N561" s="229">
        <f>[2]pdc2018!N561</f>
        <v>66767.87</v>
      </c>
      <c r="O561" s="230">
        <f>[2]pdc2018!O561</f>
        <v>135000</v>
      </c>
      <c r="P561" s="230">
        <f>[2]pdc2018!P561</f>
        <v>72000</v>
      </c>
      <c r="Q561" s="230">
        <f>[2]pdc2018!Q561</f>
        <v>72000</v>
      </c>
      <c r="R561" s="230">
        <f>[2]pdc2018!R561</f>
        <v>72000</v>
      </c>
      <c r="S561" s="231">
        <f>[2]pdc2018!S561</f>
        <v>72000</v>
      </c>
      <c r="T561" s="229">
        <f t="shared" si="48"/>
        <v>0</v>
      </c>
      <c r="U561" s="232">
        <f t="shared" si="49"/>
        <v>0</v>
      </c>
      <c r="V561" s="229">
        <f t="shared" si="50"/>
        <v>0</v>
      </c>
      <c r="W561" s="232">
        <f t="shared" si="51"/>
        <v>0</v>
      </c>
      <c r="X561" s="229">
        <f t="shared" si="52"/>
        <v>0</v>
      </c>
      <c r="Y561" s="232">
        <f t="shared" si="53"/>
        <v>0</v>
      </c>
    </row>
    <row r="562" spans="1:25" ht="28.5" customHeight="1">
      <c r="A562" s="233" t="s">
        <v>1112</v>
      </c>
      <c r="B562" s="234" t="s">
        <v>2724</v>
      </c>
      <c r="C562" s="235" t="s">
        <v>2726</v>
      </c>
      <c r="D562" s="235" t="s">
        <v>2719</v>
      </c>
      <c r="E562" s="258" t="s">
        <v>1114</v>
      </c>
      <c r="F562" s="258" t="s">
        <v>1113</v>
      </c>
      <c r="G562" s="259"/>
      <c r="H562" s="259"/>
      <c r="I562" s="260"/>
      <c r="J562" s="261"/>
      <c r="K562" s="364"/>
      <c r="L562" s="365"/>
      <c r="M562" s="249"/>
      <c r="N562" s="229">
        <f>[2]pdc2018!N562</f>
        <v>0</v>
      </c>
      <c r="O562" s="230">
        <f>[2]pdc2018!O562</f>
        <v>0</v>
      </c>
      <c r="P562" s="230">
        <f>[2]pdc2018!P562</f>
        <v>0</v>
      </c>
      <c r="Q562" s="230">
        <f>[2]pdc2018!Q562</f>
        <v>0</v>
      </c>
      <c r="R562" s="230">
        <f>[2]pdc2018!R562</f>
        <v>0</v>
      </c>
      <c r="S562" s="231">
        <f>[2]pdc2018!S562</f>
        <v>0</v>
      </c>
      <c r="T562" s="229">
        <f t="shared" si="48"/>
        <v>0</v>
      </c>
      <c r="U562" s="232" t="str">
        <f t="shared" si="49"/>
        <v/>
      </c>
      <c r="V562" s="229">
        <f t="shared" si="50"/>
        <v>0</v>
      </c>
      <c r="W562" s="232" t="str">
        <f t="shared" si="51"/>
        <v/>
      </c>
      <c r="X562" s="229">
        <f t="shared" si="52"/>
        <v>0</v>
      </c>
      <c r="Y562" s="232" t="str">
        <f t="shared" si="53"/>
        <v/>
      </c>
    </row>
    <row r="563" spans="1:25" ht="28.5" customHeight="1">
      <c r="A563" s="189" t="s">
        <v>1115</v>
      </c>
      <c r="B563" s="242" t="s">
        <v>2724</v>
      </c>
      <c r="C563" s="243" t="s">
        <v>2726</v>
      </c>
      <c r="D563" s="243" t="s">
        <v>2717</v>
      </c>
      <c r="E563" s="245" t="s">
        <v>3760</v>
      </c>
      <c r="F563" s="245" t="s">
        <v>3761</v>
      </c>
      <c r="G563" s="259" t="s">
        <v>741</v>
      </c>
      <c r="H563" s="259" t="s">
        <v>2656</v>
      </c>
      <c r="I563" s="260" t="s">
        <v>3726</v>
      </c>
      <c r="J563" s="261" t="s">
        <v>148</v>
      </c>
      <c r="K563" s="364" t="s">
        <v>2410</v>
      </c>
      <c r="L563" s="366" t="s">
        <v>1733</v>
      </c>
      <c r="M563" s="249"/>
      <c r="N563" s="229">
        <f>[2]pdc2018!N563</f>
        <v>1197630.72</v>
      </c>
      <c r="O563" s="230">
        <f>[2]pdc2018!O563</f>
        <v>1529600</v>
      </c>
      <c r="P563" s="230">
        <f>[2]pdc2018!P563</f>
        <v>1476000</v>
      </c>
      <c r="Q563" s="230">
        <f>[2]pdc2018!Q563</f>
        <v>1525000</v>
      </c>
      <c r="R563" s="230">
        <f>[2]pdc2018!R563</f>
        <v>1527000</v>
      </c>
      <c r="S563" s="231">
        <f>[2]pdc2018!S563</f>
        <v>1537000</v>
      </c>
      <c r="T563" s="229">
        <f t="shared" si="48"/>
        <v>49000</v>
      </c>
      <c r="U563" s="232">
        <f t="shared" si="49"/>
        <v>3.3197831978319783E-2</v>
      </c>
      <c r="V563" s="229">
        <f t="shared" si="50"/>
        <v>2000</v>
      </c>
      <c r="W563" s="232">
        <f t="shared" si="51"/>
        <v>1.3114754098360656E-3</v>
      </c>
      <c r="X563" s="229">
        <f t="shared" si="52"/>
        <v>10000</v>
      </c>
      <c r="Y563" s="232">
        <f t="shared" si="53"/>
        <v>6.5487884741322853E-3</v>
      </c>
    </row>
    <row r="564" spans="1:25" ht="28.5" customHeight="1">
      <c r="A564" s="189" t="s">
        <v>2668</v>
      </c>
      <c r="B564" s="242" t="s">
        <v>2724</v>
      </c>
      <c r="C564" s="243" t="s">
        <v>2726</v>
      </c>
      <c r="D564" s="243" t="s">
        <v>2358</v>
      </c>
      <c r="E564" s="245" t="s">
        <v>3762</v>
      </c>
      <c r="F564" s="245" t="s">
        <v>3763</v>
      </c>
      <c r="G564" s="259" t="s">
        <v>742</v>
      </c>
      <c r="H564" s="259" t="s">
        <v>2658</v>
      </c>
      <c r="I564" s="260" t="s">
        <v>3729</v>
      </c>
      <c r="J564" s="261" t="s">
        <v>148</v>
      </c>
      <c r="K564" s="364" t="s">
        <v>2410</v>
      </c>
      <c r="L564" s="366" t="s">
        <v>1733</v>
      </c>
      <c r="M564" s="249"/>
      <c r="N564" s="229">
        <f>[2]pdc2018!N564</f>
        <v>0</v>
      </c>
      <c r="O564" s="230">
        <f>[2]pdc2018!O564</f>
        <v>0</v>
      </c>
      <c r="P564" s="230">
        <f>[2]pdc2018!P564</f>
        <v>81000</v>
      </c>
      <c r="Q564" s="230">
        <f>[2]pdc2018!Q564</f>
        <v>150000</v>
      </c>
      <c r="R564" s="230">
        <f>[2]pdc2018!R564</f>
        <v>150000</v>
      </c>
      <c r="S564" s="231">
        <f>[2]pdc2018!S564</f>
        <v>150000</v>
      </c>
      <c r="T564" s="229">
        <f t="shared" si="48"/>
        <v>69000</v>
      </c>
      <c r="U564" s="232">
        <f t="shared" si="49"/>
        <v>0.85185185185185186</v>
      </c>
      <c r="V564" s="229">
        <f t="shared" si="50"/>
        <v>0</v>
      </c>
      <c r="W564" s="232">
        <f t="shared" si="51"/>
        <v>0</v>
      </c>
      <c r="X564" s="229">
        <f t="shared" si="52"/>
        <v>0</v>
      </c>
      <c r="Y564" s="232">
        <f t="shared" si="53"/>
        <v>0</v>
      </c>
    </row>
    <row r="565" spans="1:25" ht="28.5" customHeight="1">
      <c r="A565" s="189" t="s">
        <v>1116</v>
      </c>
      <c r="B565" s="242" t="s">
        <v>2724</v>
      </c>
      <c r="C565" s="243" t="s">
        <v>2726</v>
      </c>
      <c r="D565" s="243" t="s">
        <v>2725</v>
      </c>
      <c r="E565" s="245" t="s">
        <v>3764</v>
      </c>
      <c r="F565" s="245" t="s">
        <v>3765</v>
      </c>
      <c r="G565" s="259" t="s">
        <v>743</v>
      </c>
      <c r="H565" s="259" t="s">
        <v>2660</v>
      </c>
      <c r="I565" s="260" t="s">
        <v>3736</v>
      </c>
      <c r="J565" s="261" t="s">
        <v>2411</v>
      </c>
      <c r="K565" s="364" t="s">
        <v>2412</v>
      </c>
      <c r="L565" s="366" t="s">
        <v>1733</v>
      </c>
      <c r="M565" s="249"/>
      <c r="N565" s="229">
        <f>[2]pdc2018!N565</f>
        <v>8702701.3699999992</v>
      </c>
      <c r="O565" s="230">
        <f>[2]pdc2018!O565</f>
        <v>9234000</v>
      </c>
      <c r="P565" s="230">
        <f>[2]pdc2018!P565</f>
        <v>9313000</v>
      </c>
      <c r="Q565" s="230">
        <f>[2]pdc2018!Q565</f>
        <v>9524000</v>
      </c>
      <c r="R565" s="230">
        <f>[2]pdc2018!R565</f>
        <v>9557000</v>
      </c>
      <c r="S565" s="231">
        <f>[2]pdc2018!S565</f>
        <v>9643000</v>
      </c>
      <c r="T565" s="229">
        <f t="shared" si="48"/>
        <v>211000</v>
      </c>
      <c r="U565" s="232">
        <f t="shared" si="49"/>
        <v>2.2656501664340169E-2</v>
      </c>
      <c r="V565" s="229">
        <f t="shared" si="50"/>
        <v>33000</v>
      </c>
      <c r="W565" s="232">
        <f t="shared" si="51"/>
        <v>3.4649307013859725E-3</v>
      </c>
      <c r="X565" s="229">
        <f t="shared" si="52"/>
        <v>86000</v>
      </c>
      <c r="Y565" s="232">
        <f t="shared" si="53"/>
        <v>8.9986397405043429E-3</v>
      </c>
    </row>
    <row r="566" spans="1:25" ht="28.5" customHeight="1">
      <c r="A566" s="189" t="s">
        <v>2669</v>
      </c>
      <c r="B566" s="242" t="s">
        <v>2724</v>
      </c>
      <c r="C566" s="243" t="s">
        <v>2726</v>
      </c>
      <c r="D566" s="243" t="s">
        <v>914</v>
      </c>
      <c r="E566" s="245" t="s">
        <v>3766</v>
      </c>
      <c r="F566" s="245" t="s">
        <v>3767</v>
      </c>
      <c r="G566" s="259" t="s">
        <v>744</v>
      </c>
      <c r="H566" s="259" t="s">
        <v>2662</v>
      </c>
      <c r="I566" s="260" t="s">
        <v>3739</v>
      </c>
      <c r="J566" s="261" t="s">
        <v>2411</v>
      </c>
      <c r="K566" s="364" t="s">
        <v>2412</v>
      </c>
      <c r="L566" s="366" t="s">
        <v>1733</v>
      </c>
      <c r="M566" s="249"/>
      <c r="N566" s="229">
        <f>[2]pdc2018!N566</f>
        <v>545758.54</v>
      </c>
      <c r="O566" s="230">
        <f>[2]pdc2018!O566</f>
        <v>511800</v>
      </c>
      <c r="P566" s="230">
        <f>[2]pdc2018!P566</f>
        <v>615000</v>
      </c>
      <c r="Q566" s="230">
        <f>[2]pdc2018!Q566</f>
        <v>636000</v>
      </c>
      <c r="R566" s="230">
        <f>[2]pdc2018!R566</f>
        <v>640000</v>
      </c>
      <c r="S566" s="231">
        <f>[2]pdc2018!S566</f>
        <v>643000</v>
      </c>
      <c r="T566" s="229">
        <f t="shared" si="48"/>
        <v>21000</v>
      </c>
      <c r="U566" s="232">
        <f t="shared" si="49"/>
        <v>3.4146341463414637E-2</v>
      </c>
      <c r="V566" s="229">
        <f t="shared" si="50"/>
        <v>4000</v>
      </c>
      <c r="W566" s="232">
        <f t="shared" si="51"/>
        <v>6.2893081761006293E-3</v>
      </c>
      <c r="X566" s="229">
        <f t="shared" si="52"/>
        <v>3000</v>
      </c>
      <c r="Y566" s="232">
        <f t="shared" si="53"/>
        <v>4.6874999999999998E-3</v>
      </c>
    </row>
    <row r="567" spans="1:25" ht="37.5" customHeight="1">
      <c r="A567" s="189" t="s">
        <v>1117</v>
      </c>
      <c r="B567" s="242" t="s">
        <v>2724</v>
      </c>
      <c r="C567" s="243" t="s">
        <v>2726</v>
      </c>
      <c r="D567" s="243" t="s">
        <v>2130</v>
      </c>
      <c r="E567" s="245" t="s">
        <v>3768</v>
      </c>
      <c r="F567" s="245" t="s">
        <v>3769</v>
      </c>
      <c r="G567" s="259" t="s">
        <v>741</v>
      </c>
      <c r="H567" s="259" t="s">
        <v>2656</v>
      </c>
      <c r="I567" s="260" t="s">
        <v>3726</v>
      </c>
      <c r="J567" s="261" t="s">
        <v>148</v>
      </c>
      <c r="K567" s="364" t="s">
        <v>2410</v>
      </c>
      <c r="L567" s="366" t="s">
        <v>1733</v>
      </c>
      <c r="M567" s="249"/>
      <c r="N567" s="229">
        <f>[2]pdc2018!N567</f>
        <v>0</v>
      </c>
      <c r="O567" s="230">
        <f>[2]pdc2018!O567</f>
        <v>0</v>
      </c>
      <c r="P567" s="230">
        <f>[2]pdc2018!P567</f>
        <v>0</v>
      </c>
      <c r="Q567" s="230">
        <f>[2]pdc2018!Q567</f>
        <v>0</v>
      </c>
      <c r="R567" s="230">
        <f>[2]pdc2018!R567</f>
        <v>0</v>
      </c>
      <c r="S567" s="231">
        <f>[2]pdc2018!S567</f>
        <v>0</v>
      </c>
      <c r="T567" s="229">
        <f t="shared" si="48"/>
        <v>0</v>
      </c>
      <c r="U567" s="232" t="str">
        <f t="shared" si="49"/>
        <v/>
      </c>
      <c r="V567" s="229">
        <f t="shared" si="50"/>
        <v>0</v>
      </c>
      <c r="W567" s="232" t="str">
        <f t="shared" si="51"/>
        <v/>
      </c>
      <c r="X567" s="229">
        <f t="shared" si="52"/>
        <v>0</v>
      </c>
      <c r="Y567" s="232" t="str">
        <f t="shared" si="53"/>
        <v/>
      </c>
    </row>
    <row r="568" spans="1:25" ht="37.5" customHeight="1">
      <c r="A568" s="189" t="s">
        <v>2670</v>
      </c>
      <c r="B568" s="242" t="s">
        <v>2724</v>
      </c>
      <c r="C568" s="243" t="s">
        <v>2726</v>
      </c>
      <c r="D568" s="243" t="s">
        <v>2359</v>
      </c>
      <c r="E568" s="245" t="s">
        <v>3770</v>
      </c>
      <c r="F568" s="245" t="s">
        <v>3771</v>
      </c>
      <c r="G568" s="259" t="s">
        <v>742</v>
      </c>
      <c r="H568" s="259" t="s">
        <v>2658</v>
      </c>
      <c r="I568" s="260" t="s">
        <v>3729</v>
      </c>
      <c r="J568" s="261" t="s">
        <v>148</v>
      </c>
      <c r="K568" s="364" t="s">
        <v>2410</v>
      </c>
      <c r="L568" s="366" t="s">
        <v>1733</v>
      </c>
      <c r="M568" s="249"/>
      <c r="N568" s="229">
        <f>[2]pdc2018!N568</f>
        <v>0</v>
      </c>
      <c r="O568" s="230">
        <f>[2]pdc2018!O568</f>
        <v>0</v>
      </c>
      <c r="P568" s="230">
        <f>[2]pdc2018!P568</f>
        <v>0</v>
      </c>
      <c r="Q568" s="230">
        <f>[2]pdc2018!Q568</f>
        <v>0</v>
      </c>
      <c r="R568" s="230">
        <f>[2]pdc2018!R568</f>
        <v>0</v>
      </c>
      <c r="S568" s="231">
        <f>[2]pdc2018!S568</f>
        <v>0</v>
      </c>
      <c r="T568" s="229">
        <f t="shared" si="48"/>
        <v>0</v>
      </c>
      <c r="U568" s="232" t="str">
        <f t="shared" si="49"/>
        <v/>
      </c>
      <c r="V568" s="229">
        <f t="shared" si="50"/>
        <v>0</v>
      </c>
      <c r="W568" s="232" t="str">
        <f t="shared" si="51"/>
        <v/>
      </c>
      <c r="X568" s="229">
        <f t="shared" si="52"/>
        <v>0</v>
      </c>
      <c r="Y568" s="232" t="str">
        <f t="shared" si="53"/>
        <v/>
      </c>
    </row>
    <row r="569" spans="1:25" ht="37.5" customHeight="1">
      <c r="A569" s="189" t="s">
        <v>1118</v>
      </c>
      <c r="B569" s="242" t="s">
        <v>2724</v>
      </c>
      <c r="C569" s="243" t="s">
        <v>2726</v>
      </c>
      <c r="D569" s="243" t="s">
        <v>921</v>
      </c>
      <c r="E569" s="245" t="s">
        <v>3772</v>
      </c>
      <c r="F569" s="245" t="s">
        <v>3773</v>
      </c>
      <c r="G569" s="259" t="s">
        <v>743</v>
      </c>
      <c r="H569" s="259" t="s">
        <v>2660</v>
      </c>
      <c r="I569" s="260" t="s">
        <v>3736</v>
      </c>
      <c r="J569" s="261" t="s">
        <v>2411</v>
      </c>
      <c r="K569" s="364" t="s">
        <v>2412</v>
      </c>
      <c r="L569" s="366" t="s">
        <v>1733</v>
      </c>
      <c r="M569" s="249"/>
      <c r="N569" s="229">
        <f>[2]pdc2018!N569</f>
        <v>0</v>
      </c>
      <c r="O569" s="230">
        <f>[2]pdc2018!O569</f>
        <v>0</v>
      </c>
      <c r="P569" s="230">
        <f>[2]pdc2018!P569</f>
        <v>0</v>
      </c>
      <c r="Q569" s="230">
        <f>[2]pdc2018!Q569</f>
        <v>0</v>
      </c>
      <c r="R569" s="230">
        <f>[2]pdc2018!R569</f>
        <v>0</v>
      </c>
      <c r="S569" s="231">
        <f>[2]pdc2018!S569</f>
        <v>0</v>
      </c>
      <c r="T569" s="229">
        <f t="shared" si="48"/>
        <v>0</v>
      </c>
      <c r="U569" s="232" t="str">
        <f t="shared" si="49"/>
        <v/>
      </c>
      <c r="V569" s="229">
        <f t="shared" si="50"/>
        <v>0</v>
      </c>
      <c r="W569" s="232" t="str">
        <f t="shared" si="51"/>
        <v/>
      </c>
      <c r="X569" s="229">
        <f t="shared" si="52"/>
        <v>0</v>
      </c>
      <c r="Y569" s="232" t="str">
        <f t="shared" si="53"/>
        <v/>
      </c>
    </row>
    <row r="570" spans="1:25" ht="37.5" customHeight="1">
      <c r="A570" s="189" t="s">
        <v>2056</v>
      </c>
      <c r="B570" s="242" t="s">
        <v>2724</v>
      </c>
      <c r="C570" s="243" t="s">
        <v>2726</v>
      </c>
      <c r="D570" s="243" t="s">
        <v>886</v>
      </c>
      <c r="E570" s="245" t="s">
        <v>3774</v>
      </c>
      <c r="F570" s="245" t="s">
        <v>3775</v>
      </c>
      <c r="G570" s="259" t="s">
        <v>744</v>
      </c>
      <c r="H570" s="259" t="s">
        <v>2662</v>
      </c>
      <c r="I570" s="260" t="s">
        <v>3739</v>
      </c>
      <c r="J570" s="261" t="s">
        <v>2411</v>
      </c>
      <c r="K570" s="364" t="s">
        <v>2412</v>
      </c>
      <c r="L570" s="366" t="s">
        <v>1733</v>
      </c>
      <c r="M570" s="249"/>
      <c r="N570" s="229">
        <f>[2]pdc2018!N570</f>
        <v>0</v>
      </c>
      <c r="O570" s="230">
        <f>[2]pdc2018!O570</f>
        <v>0</v>
      </c>
      <c r="P570" s="230">
        <f>[2]pdc2018!P570</f>
        <v>0</v>
      </c>
      <c r="Q570" s="230">
        <f>[2]pdc2018!Q570</f>
        <v>0</v>
      </c>
      <c r="R570" s="230">
        <f>[2]pdc2018!R570</f>
        <v>0</v>
      </c>
      <c r="S570" s="231">
        <f>[2]pdc2018!S570</f>
        <v>0</v>
      </c>
      <c r="T570" s="229">
        <f t="shared" si="48"/>
        <v>0</v>
      </c>
      <c r="U570" s="232" t="str">
        <f t="shared" si="49"/>
        <v/>
      </c>
      <c r="V570" s="229">
        <f t="shared" si="50"/>
        <v>0</v>
      </c>
      <c r="W570" s="232" t="str">
        <f t="shared" si="51"/>
        <v/>
      </c>
      <c r="X570" s="229">
        <f t="shared" si="52"/>
        <v>0</v>
      </c>
      <c r="Y570" s="232" t="str">
        <f t="shared" si="53"/>
        <v/>
      </c>
    </row>
    <row r="571" spans="1:25" ht="37.5" customHeight="1">
      <c r="A571" s="233" t="s">
        <v>1119</v>
      </c>
      <c r="B571" s="234" t="s">
        <v>2724</v>
      </c>
      <c r="C571" s="235" t="s">
        <v>2128</v>
      </c>
      <c r="D571" s="235" t="s">
        <v>2719</v>
      </c>
      <c r="E571" s="258" t="s">
        <v>3776</v>
      </c>
      <c r="F571" s="258" t="s">
        <v>3777</v>
      </c>
      <c r="G571" s="259"/>
      <c r="H571" s="259"/>
      <c r="I571" s="260"/>
      <c r="J571" s="261"/>
      <c r="K571" s="364"/>
      <c r="L571" s="365"/>
      <c r="M571" s="249"/>
      <c r="N571" s="229">
        <f>[2]pdc2018!N571</f>
        <v>0</v>
      </c>
      <c r="O571" s="230">
        <f>[2]pdc2018!O571</f>
        <v>0</v>
      </c>
      <c r="P571" s="230">
        <f>[2]pdc2018!P571</f>
        <v>0</v>
      </c>
      <c r="Q571" s="230">
        <f>[2]pdc2018!Q571</f>
        <v>0</v>
      </c>
      <c r="R571" s="230">
        <f>[2]pdc2018!R571</f>
        <v>0</v>
      </c>
      <c r="S571" s="231">
        <f>[2]pdc2018!S571</f>
        <v>0</v>
      </c>
      <c r="T571" s="229">
        <f t="shared" si="48"/>
        <v>0</v>
      </c>
      <c r="U571" s="232" t="str">
        <f t="shared" si="49"/>
        <v/>
      </c>
      <c r="V571" s="229">
        <f t="shared" si="50"/>
        <v>0</v>
      </c>
      <c r="W571" s="232" t="str">
        <f t="shared" si="51"/>
        <v/>
      </c>
      <c r="X571" s="229">
        <f t="shared" si="52"/>
        <v>0</v>
      </c>
      <c r="Y571" s="232" t="str">
        <f t="shared" si="53"/>
        <v/>
      </c>
    </row>
    <row r="572" spans="1:25" ht="51.75" customHeight="1">
      <c r="A572" s="189" t="s">
        <v>1120</v>
      </c>
      <c r="B572" s="242" t="s">
        <v>2724</v>
      </c>
      <c r="C572" s="243" t="s">
        <v>2128</v>
      </c>
      <c r="D572" s="243" t="s">
        <v>2717</v>
      </c>
      <c r="E572" s="245" t="s">
        <v>3778</v>
      </c>
      <c r="F572" s="245" t="s">
        <v>3779</v>
      </c>
      <c r="G572" s="259" t="s">
        <v>741</v>
      </c>
      <c r="H572" s="259" t="s">
        <v>2656</v>
      </c>
      <c r="I572" s="260" t="s">
        <v>3726</v>
      </c>
      <c r="J572" s="261" t="s">
        <v>148</v>
      </c>
      <c r="K572" s="364" t="s">
        <v>2410</v>
      </c>
      <c r="L572" s="366" t="s">
        <v>1733</v>
      </c>
      <c r="M572" s="249"/>
      <c r="N572" s="229">
        <f>[2]pdc2018!N572</f>
        <v>100435.51</v>
      </c>
      <c r="O572" s="230">
        <f>[2]pdc2018!O572</f>
        <v>0</v>
      </c>
      <c r="P572" s="230">
        <f>[2]pdc2018!P572</f>
        <v>0</v>
      </c>
      <c r="Q572" s="230">
        <f>[2]pdc2018!Q572</f>
        <v>0</v>
      </c>
      <c r="R572" s="230">
        <f>[2]pdc2018!R572</f>
        <v>0</v>
      </c>
      <c r="S572" s="231">
        <f>[2]pdc2018!S572</f>
        <v>0</v>
      </c>
      <c r="T572" s="229">
        <f t="shared" si="48"/>
        <v>0</v>
      </c>
      <c r="U572" s="232" t="str">
        <f t="shared" si="49"/>
        <v/>
      </c>
      <c r="V572" s="229">
        <f t="shared" si="50"/>
        <v>0</v>
      </c>
      <c r="W572" s="232" t="str">
        <f t="shared" si="51"/>
        <v/>
      </c>
      <c r="X572" s="229">
        <f t="shared" si="52"/>
        <v>0</v>
      </c>
      <c r="Y572" s="232" t="str">
        <f t="shared" si="53"/>
        <v/>
      </c>
    </row>
    <row r="573" spans="1:25" ht="37.5" customHeight="1">
      <c r="A573" s="189" t="s">
        <v>2057</v>
      </c>
      <c r="B573" s="242" t="s">
        <v>2724</v>
      </c>
      <c r="C573" s="243" t="s">
        <v>2128</v>
      </c>
      <c r="D573" s="243" t="s">
        <v>2358</v>
      </c>
      <c r="E573" s="245" t="s">
        <v>3780</v>
      </c>
      <c r="F573" s="245" t="s">
        <v>3781</v>
      </c>
      <c r="G573" s="259" t="s">
        <v>742</v>
      </c>
      <c r="H573" s="259" t="s">
        <v>2658</v>
      </c>
      <c r="I573" s="260" t="s">
        <v>3729</v>
      </c>
      <c r="J573" s="261" t="s">
        <v>148</v>
      </c>
      <c r="K573" s="364" t="s">
        <v>2410</v>
      </c>
      <c r="L573" s="366" t="s">
        <v>1733</v>
      </c>
      <c r="M573" s="249"/>
      <c r="N573" s="229">
        <f>[2]pdc2018!N573</f>
        <v>0</v>
      </c>
      <c r="O573" s="230">
        <f>[2]pdc2018!O573</f>
        <v>0</v>
      </c>
      <c r="P573" s="230">
        <f>[2]pdc2018!P573</f>
        <v>0</v>
      </c>
      <c r="Q573" s="230">
        <f>[2]pdc2018!Q573</f>
        <v>0</v>
      </c>
      <c r="R573" s="230">
        <f>[2]pdc2018!R573</f>
        <v>0</v>
      </c>
      <c r="S573" s="231">
        <f>[2]pdc2018!S573</f>
        <v>0</v>
      </c>
      <c r="T573" s="229">
        <f t="shared" si="48"/>
        <v>0</v>
      </c>
      <c r="U573" s="232" t="str">
        <f t="shared" si="49"/>
        <v/>
      </c>
      <c r="V573" s="229">
        <f t="shared" si="50"/>
        <v>0</v>
      </c>
      <c r="W573" s="232" t="str">
        <f t="shared" si="51"/>
        <v/>
      </c>
      <c r="X573" s="229">
        <f t="shared" si="52"/>
        <v>0</v>
      </c>
      <c r="Y573" s="232" t="str">
        <f t="shared" si="53"/>
        <v/>
      </c>
    </row>
    <row r="574" spans="1:25" ht="51.75" customHeight="1">
      <c r="A574" s="262" t="s">
        <v>1121</v>
      </c>
      <c r="B574" s="263" t="s">
        <v>2724</v>
      </c>
      <c r="C574" s="264" t="s">
        <v>2128</v>
      </c>
      <c r="D574" s="264" t="s">
        <v>1624</v>
      </c>
      <c r="E574" s="245" t="s">
        <v>3782</v>
      </c>
      <c r="F574" s="245" t="s">
        <v>3783</v>
      </c>
      <c r="G574" s="259" t="s">
        <v>743</v>
      </c>
      <c r="H574" s="259" t="s">
        <v>2660</v>
      </c>
      <c r="I574" s="260" t="s">
        <v>3736</v>
      </c>
      <c r="J574" s="261" t="s">
        <v>2411</v>
      </c>
      <c r="K574" s="364" t="s">
        <v>2412</v>
      </c>
      <c r="L574" s="366" t="s">
        <v>1733</v>
      </c>
      <c r="M574" s="249"/>
      <c r="N574" s="229">
        <f>[2]pdc2018!N574</f>
        <v>868913.79</v>
      </c>
      <c r="O574" s="230">
        <f>[2]pdc2018!O574</f>
        <v>0</v>
      </c>
      <c r="P574" s="230">
        <f>[2]pdc2018!P574</f>
        <v>0</v>
      </c>
      <c r="Q574" s="230">
        <f>[2]pdc2018!Q574</f>
        <v>0</v>
      </c>
      <c r="R574" s="230">
        <f>[2]pdc2018!R574</f>
        <v>0</v>
      </c>
      <c r="S574" s="231">
        <f>[2]pdc2018!S574</f>
        <v>0</v>
      </c>
      <c r="T574" s="229">
        <f t="shared" si="48"/>
        <v>0</v>
      </c>
      <c r="U574" s="232" t="str">
        <f t="shared" si="49"/>
        <v/>
      </c>
      <c r="V574" s="229">
        <f t="shared" si="50"/>
        <v>0</v>
      </c>
      <c r="W574" s="232" t="str">
        <f t="shared" si="51"/>
        <v/>
      </c>
      <c r="X574" s="229">
        <f t="shared" si="52"/>
        <v>0</v>
      </c>
      <c r="Y574" s="232" t="str">
        <f t="shared" si="53"/>
        <v/>
      </c>
    </row>
    <row r="575" spans="1:25" ht="51.75" customHeight="1">
      <c r="A575" s="262" t="s">
        <v>2058</v>
      </c>
      <c r="B575" s="263" t="s">
        <v>2724</v>
      </c>
      <c r="C575" s="264" t="s">
        <v>2128</v>
      </c>
      <c r="D575" s="264" t="s">
        <v>1959</v>
      </c>
      <c r="E575" s="245" t="s">
        <v>3784</v>
      </c>
      <c r="F575" s="245" t="s">
        <v>3785</v>
      </c>
      <c r="G575" s="259" t="s">
        <v>744</v>
      </c>
      <c r="H575" s="259" t="s">
        <v>2662</v>
      </c>
      <c r="I575" s="260" t="s">
        <v>3739</v>
      </c>
      <c r="J575" s="261" t="s">
        <v>2411</v>
      </c>
      <c r="K575" s="364" t="s">
        <v>2412</v>
      </c>
      <c r="L575" s="366" t="s">
        <v>1733</v>
      </c>
      <c r="M575" s="249"/>
      <c r="N575" s="229">
        <f>[2]pdc2018!N575</f>
        <v>76170.850000000006</v>
      </c>
      <c r="O575" s="230">
        <f>[2]pdc2018!O575</f>
        <v>0</v>
      </c>
      <c r="P575" s="230">
        <f>[2]pdc2018!P575</f>
        <v>0</v>
      </c>
      <c r="Q575" s="230">
        <f>[2]pdc2018!Q575</f>
        <v>0</v>
      </c>
      <c r="R575" s="230">
        <f>[2]pdc2018!R575</f>
        <v>0</v>
      </c>
      <c r="S575" s="231">
        <f>[2]pdc2018!S575</f>
        <v>0</v>
      </c>
      <c r="T575" s="229">
        <f t="shared" si="48"/>
        <v>0</v>
      </c>
      <c r="U575" s="232" t="str">
        <f t="shared" si="49"/>
        <v/>
      </c>
      <c r="V575" s="229">
        <f t="shared" si="50"/>
        <v>0</v>
      </c>
      <c r="W575" s="232" t="str">
        <f t="shared" si="51"/>
        <v/>
      </c>
      <c r="X575" s="229">
        <f t="shared" si="52"/>
        <v>0</v>
      </c>
      <c r="Y575" s="232" t="str">
        <f t="shared" si="53"/>
        <v/>
      </c>
    </row>
    <row r="576" spans="1:25" ht="37.5" customHeight="1">
      <c r="A576" s="189" t="s">
        <v>1122</v>
      </c>
      <c r="B576" s="242" t="s">
        <v>2724</v>
      </c>
      <c r="C576" s="243" t="s">
        <v>2128</v>
      </c>
      <c r="D576" s="243" t="s">
        <v>2725</v>
      </c>
      <c r="E576" s="245" t="s">
        <v>3786</v>
      </c>
      <c r="F576" s="245" t="s">
        <v>3787</v>
      </c>
      <c r="G576" s="259" t="s">
        <v>741</v>
      </c>
      <c r="H576" s="259" t="s">
        <v>2656</v>
      </c>
      <c r="I576" s="260" t="s">
        <v>3726</v>
      </c>
      <c r="J576" s="261" t="s">
        <v>148</v>
      </c>
      <c r="K576" s="364" t="s">
        <v>2410</v>
      </c>
      <c r="L576" s="366" t="s">
        <v>1733</v>
      </c>
      <c r="M576" s="249"/>
      <c r="N576" s="229">
        <f>[2]pdc2018!N576</f>
        <v>142818.6</v>
      </c>
      <c r="O576" s="230">
        <f>[2]pdc2018!O576</f>
        <v>0</v>
      </c>
      <c r="P576" s="230">
        <f>[2]pdc2018!P576</f>
        <v>0</v>
      </c>
      <c r="Q576" s="230">
        <f>[2]pdc2018!Q576</f>
        <v>0</v>
      </c>
      <c r="R576" s="230">
        <f>[2]pdc2018!R576</f>
        <v>0</v>
      </c>
      <c r="S576" s="231">
        <f>[2]pdc2018!S576</f>
        <v>0</v>
      </c>
      <c r="T576" s="229">
        <f t="shared" si="48"/>
        <v>0</v>
      </c>
      <c r="U576" s="232" t="str">
        <f t="shared" si="49"/>
        <v/>
      </c>
      <c r="V576" s="229">
        <f t="shared" si="50"/>
        <v>0</v>
      </c>
      <c r="W576" s="232" t="str">
        <f t="shared" si="51"/>
        <v/>
      </c>
      <c r="X576" s="229">
        <f t="shared" si="52"/>
        <v>0</v>
      </c>
      <c r="Y576" s="232" t="str">
        <f t="shared" si="53"/>
        <v/>
      </c>
    </row>
    <row r="577" spans="1:25" ht="37.5" customHeight="1">
      <c r="A577" s="189" t="s">
        <v>2059</v>
      </c>
      <c r="B577" s="242" t="s">
        <v>2724</v>
      </c>
      <c r="C577" s="243" t="s">
        <v>2128</v>
      </c>
      <c r="D577" s="243" t="s">
        <v>914</v>
      </c>
      <c r="E577" s="245" t="s">
        <v>3788</v>
      </c>
      <c r="F577" s="245" t="s">
        <v>3789</v>
      </c>
      <c r="G577" s="259" t="s">
        <v>742</v>
      </c>
      <c r="H577" s="259" t="s">
        <v>2658</v>
      </c>
      <c r="I577" s="260" t="s">
        <v>3729</v>
      </c>
      <c r="J577" s="261" t="s">
        <v>148</v>
      </c>
      <c r="K577" s="364" t="s">
        <v>2410</v>
      </c>
      <c r="L577" s="366" t="s">
        <v>1733</v>
      </c>
      <c r="M577" s="249"/>
      <c r="N577" s="229">
        <f>[2]pdc2018!N577</f>
        <v>0</v>
      </c>
      <c r="O577" s="230">
        <f>[2]pdc2018!O577</f>
        <v>0</v>
      </c>
      <c r="P577" s="230">
        <f>[2]pdc2018!P577</f>
        <v>0</v>
      </c>
      <c r="Q577" s="230">
        <f>[2]pdc2018!Q577</f>
        <v>0</v>
      </c>
      <c r="R577" s="230">
        <f>[2]pdc2018!R577</f>
        <v>0</v>
      </c>
      <c r="S577" s="231">
        <f>[2]pdc2018!S577</f>
        <v>0</v>
      </c>
      <c r="T577" s="229">
        <f t="shared" si="48"/>
        <v>0</v>
      </c>
      <c r="U577" s="232" t="str">
        <f t="shared" si="49"/>
        <v/>
      </c>
      <c r="V577" s="229">
        <f t="shared" si="50"/>
        <v>0</v>
      </c>
      <c r="W577" s="232" t="str">
        <f t="shared" si="51"/>
        <v/>
      </c>
      <c r="X577" s="229">
        <f t="shared" si="52"/>
        <v>0</v>
      </c>
      <c r="Y577" s="232" t="str">
        <f t="shared" si="53"/>
        <v/>
      </c>
    </row>
    <row r="578" spans="1:25" ht="37.5" customHeight="1">
      <c r="A578" s="262" t="s">
        <v>1823</v>
      </c>
      <c r="B578" s="263" t="s">
        <v>2724</v>
      </c>
      <c r="C578" s="264" t="s">
        <v>2128</v>
      </c>
      <c r="D578" s="264" t="s">
        <v>918</v>
      </c>
      <c r="E578" s="245" t="s">
        <v>3790</v>
      </c>
      <c r="F578" s="245" t="s">
        <v>3791</v>
      </c>
      <c r="G578" s="259" t="s">
        <v>743</v>
      </c>
      <c r="H578" s="259" t="s">
        <v>2660</v>
      </c>
      <c r="I578" s="260" t="s">
        <v>3736</v>
      </c>
      <c r="J578" s="261" t="s">
        <v>2411</v>
      </c>
      <c r="K578" s="364" t="s">
        <v>2412</v>
      </c>
      <c r="L578" s="366" t="s">
        <v>1733</v>
      </c>
      <c r="M578" s="249"/>
      <c r="N578" s="229">
        <f>[2]pdc2018!N578</f>
        <v>182257.03</v>
      </c>
      <c r="O578" s="230">
        <f>[2]pdc2018!O578</f>
        <v>0</v>
      </c>
      <c r="P578" s="230">
        <f>[2]pdc2018!P578</f>
        <v>0</v>
      </c>
      <c r="Q578" s="230">
        <f>[2]pdc2018!Q578</f>
        <v>0</v>
      </c>
      <c r="R578" s="230">
        <f>[2]pdc2018!R578</f>
        <v>0</v>
      </c>
      <c r="S578" s="231">
        <f>[2]pdc2018!S578</f>
        <v>0</v>
      </c>
      <c r="T578" s="229">
        <f t="shared" si="48"/>
        <v>0</v>
      </c>
      <c r="U578" s="232" t="str">
        <f t="shared" si="49"/>
        <v/>
      </c>
      <c r="V578" s="229">
        <f t="shared" si="50"/>
        <v>0</v>
      </c>
      <c r="W578" s="232" t="str">
        <f t="shared" si="51"/>
        <v/>
      </c>
      <c r="X578" s="229">
        <f t="shared" si="52"/>
        <v>0</v>
      </c>
      <c r="Y578" s="232" t="str">
        <f t="shared" si="53"/>
        <v/>
      </c>
    </row>
    <row r="579" spans="1:25" ht="37.5" customHeight="1">
      <c r="A579" s="262" t="s">
        <v>2060</v>
      </c>
      <c r="B579" s="263" t="s">
        <v>2724</v>
      </c>
      <c r="C579" s="264" t="s">
        <v>2128</v>
      </c>
      <c r="D579" s="264" t="s">
        <v>919</v>
      </c>
      <c r="E579" s="245" t="s">
        <v>3792</v>
      </c>
      <c r="F579" s="245" t="s">
        <v>3793</v>
      </c>
      <c r="G579" s="259" t="s">
        <v>744</v>
      </c>
      <c r="H579" s="259" t="s">
        <v>2662</v>
      </c>
      <c r="I579" s="260" t="s">
        <v>3739</v>
      </c>
      <c r="J579" s="261" t="s">
        <v>2411</v>
      </c>
      <c r="K579" s="364" t="s">
        <v>2412</v>
      </c>
      <c r="L579" s="366" t="s">
        <v>1733</v>
      </c>
      <c r="M579" s="249"/>
      <c r="N579" s="229">
        <f>[2]pdc2018!N579</f>
        <v>17728.88</v>
      </c>
      <c r="O579" s="230">
        <f>[2]pdc2018!O579</f>
        <v>0</v>
      </c>
      <c r="P579" s="230">
        <f>[2]pdc2018!P579</f>
        <v>0</v>
      </c>
      <c r="Q579" s="230">
        <f>[2]pdc2018!Q579</f>
        <v>0</v>
      </c>
      <c r="R579" s="230">
        <f>[2]pdc2018!R579</f>
        <v>0</v>
      </c>
      <c r="S579" s="231">
        <f>[2]pdc2018!S579</f>
        <v>0</v>
      </c>
      <c r="T579" s="229">
        <f t="shared" si="48"/>
        <v>0</v>
      </c>
      <c r="U579" s="232" t="str">
        <f t="shared" si="49"/>
        <v/>
      </c>
      <c r="V579" s="229">
        <f t="shared" si="50"/>
        <v>0</v>
      </c>
      <c r="W579" s="232" t="str">
        <f t="shared" si="51"/>
        <v/>
      </c>
      <c r="X579" s="229">
        <f t="shared" si="52"/>
        <v>0</v>
      </c>
      <c r="Y579" s="232" t="str">
        <f t="shared" si="53"/>
        <v/>
      </c>
    </row>
    <row r="580" spans="1:25" ht="37.5" customHeight="1">
      <c r="A580" s="189" t="s">
        <v>1824</v>
      </c>
      <c r="B580" s="242" t="s">
        <v>2724</v>
      </c>
      <c r="C580" s="243" t="s">
        <v>2128</v>
      </c>
      <c r="D580" s="243" t="s">
        <v>2130</v>
      </c>
      <c r="E580" s="265" t="s">
        <v>3794</v>
      </c>
      <c r="F580" s="245" t="s">
        <v>3795</v>
      </c>
      <c r="G580" s="259" t="s">
        <v>741</v>
      </c>
      <c r="H580" s="259" t="s">
        <v>2656</v>
      </c>
      <c r="I580" s="260" t="s">
        <v>3726</v>
      </c>
      <c r="J580" s="261" t="s">
        <v>148</v>
      </c>
      <c r="K580" s="364" t="s">
        <v>2410</v>
      </c>
      <c r="L580" s="366" t="s">
        <v>1733</v>
      </c>
      <c r="M580" s="249"/>
      <c r="N580" s="229">
        <f>[2]pdc2018!N580</f>
        <v>0</v>
      </c>
      <c r="O580" s="230">
        <f>[2]pdc2018!O580</f>
        <v>0</v>
      </c>
      <c r="P580" s="230">
        <f>[2]pdc2018!P580</f>
        <v>0</v>
      </c>
      <c r="Q580" s="230">
        <f>[2]pdc2018!Q580</f>
        <v>0</v>
      </c>
      <c r="R580" s="230">
        <f>[2]pdc2018!R580</f>
        <v>0</v>
      </c>
      <c r="S580" s="231">
        <f>[2]pdc2018!S580</f>
        <v>0</v>
      </c>
      <c r="T580" s="229">
        <f t="shared" si="48"/>
        <v>0</v>
      </c>
      <c r="U580" s="232" t="str">
        <f t="shared" si="49"/>
        <v/>
      </c>
      <c r="V580" s="229">
        <f t="shared" si="50"/>
        <v>0</v>
      </c>
      <c r="W580" s="232" t="str">
        <f t="shared" si="51"/>
        <v/>
      </c>
      <c r="X580" s="229">
        <f t="shared" si="52"/>
        <v>0</v>
      </c>
      <c r="Y580" s="232" t="str">
        <f t="shared" si="53"/>
        <v/>
      </c>
    </row>
    <row r="581" spans="1:25" ht="37.5" customHeight="1">
      <c r="A581" s="189" t="s">
        <v>2061</v>
      </c>
      <c r="B581" s="242" t="s">
        <v>2724</v>
      </c>
      <c r="C581" s="243" t="s">
        <v>2128</v>
      </c>
      <c r="D581" s="243" t="s">
        <v>2359</v>
      </c>
      <c r="E581" s="265" t="s">
        <v>3796</v>
      </c>
      <c r="F581" s="245" t="s">
        <v>3797</v>
      </c>
      <c r="G581" s="259" t="s">
        <v>742</v>
      </c>
      <c r="H581" s="259" t="s">
        <v>2658</v>
      </c>
      <c r="I581" s="260" t="s">
        <v>3729</v>
      </c>
      <c r="J581" s="261" t="s">
        <v>148</v>
      </c>
      <c r="K581" s="364" t="s">
        <v>2410</v>
      </c>
      <c r="L581" s="366" t="s">
        <v>1733</v>
      </c>
      <c r="M581" s="249"/>
      <c r="N581" s="229">
        <f>[2]pdc2018!N581</f>
        <v>0</v>
      </c>
      <c r="O581" s="230">
        <f>[2]pdc2018!O581</f>
        <v>0</v>
      </c>
      <c r="P581" s="230">
        <f>[2]pdc2018!P581</f>
        <v>0</v>
      </c>
      <c r="Q581" s="230">
        <f>[2]pdc2018!Q581</f>
        <v>0</v>
      </c>
      <c r="R581" s="230">
        <f>[2]pdc2018!R581</f>
        <v>0</v>
      </c>
      <c r="S581" s="231">
        <f>[2]pdc2018!S581</f>
        <v>0</v>
      </c>
      <c r="T581" s="229">
        <f t="shared" si="48"/>
        <v>0</v>
      </c>
      <c r="U581" s="232" t="str">
        <f t="shared" si="49"/>
        <v/>
      </c>
      <c r="V581" s="229">
        <f t="shared" si="50"/>
        <v>0</v>
      </c>
      <c r="W581" s="232" t="str">
        <f t="shared" si="51"/>
        <v/>
      </c>
      <c r="X581" s="229">
        <f t="shared" si="52"/>
        <v>0</v>
      </c>
      <c r="Y581" s="232" t="str">
        <f t="shared" si="53"/>
        <v/>
      </c>
    </row>
    <row r="582" spans="1:25" ht="37.5" customHeight="1">
      <c r="A582" s="262" t="s">
        <v>1825</v>
      </c>
      <c r="B582" s="263" t="s">
        <v>2724</v>
      </c>
      <c r="C582" s="264" t="s">
        <v>2128</v>
      </c>
      <c r="D582" s="264" t="s">
        <v>1051</v>
      </c>
      <c r="E582" s="265" t="s">
        <v>3798</v>
      </c>
      <c r="F582" s="245" t="s">
        <v>3799</v>
      </c>
      <c r="G582" s="259" t="s">
        <v>743</v>
      </c>
      <c r="H582" s="259" t="s">
        <v>2660</v>
      </c>
      <c r="I582" s="260" t="s">
        <v>3736</v>
      </c>
      <c r="J582" s="261" t="s">
        <v>2411</v>
      </c>
      <c r="K582" s="364" t="s">
        <v>2412</v>
      </c>
      <c r="L582" s="366" t="s">
        <v>1733</v>
      </c>
      <c r="M582" s="249"/>
      <c r="N582" s="229">
        <f>[2]pdc2018!N582</f>
        <v>343022.61</v>
      </c>
      <c r="O582" s="230">
        <f>[2]pdc2018!O582</f>
        <v>0</v>
      </c>
      <c r="P582" s="230">
        <f>[2]pdc2018!P582</f>
        <v>0</v>
      </c>
      <c r="Q582" s="230">
        <f>[2]pdc2018!Q582</f>
        <v>0</v>
      </c>
      <c r="R582" s="230">
        <f>[2]pdc2018!R582</f>
        <v>0</v>
      </c>
      <c r="S582" s="231">
        <f>[2]pdc2018!S582</f>
        <v>0</v>
      </c>
      <c r="T582" s="229">
        <f t="shared" si="48"/>
        <v>0</v>
      </c>
      <c r="U582" s="232" t="str">
        <f t="shared" si="49"/>
        <v/>
      </c>
      <c r="V582" s="229">
        <f t="shared" si="50"/>
        <v>0</v>
      </c>
      <c r="W582" s="232" t="str">
        <f t="shared" si="51"/>
        <v/>
      </c>
      <c r="X582" s="229">
        <f t="shared" si="52"/>
        <v>0</v>
      </c>
      <c r="Y582" s="232" t="str">
        <f t="shared" si="53"/>
        <v/>
      </c>
    </row>
    <row r="583" spans="1:25" ht="37.5" customHeight="1">
      <c r="A583" s="262" t="s">
        <v>2180</v>
      </c>
      <c r="B583" s="263" t="s">
        <v>2724</v>
      </c>
      <c r="C583" s="264" t="s">
        <v>2128</v>
      </c>
      <c r="D583" s="264" t="s">
        <v>2728</v>
      </c>
      <c r="E583" s="265" t="s">
        <v>3800</v>
      </c>
      <c r="F583" s="245" t="s">
        <v>3801</v>
      </c>
      <c r="G583" s="259" t="s">
        <v>744</v>
      </c>
      <c r="H583" s="259" t="s">
        <v>2662</v>
      </c>
      <c r="I583" s="260" t="s">
        <v>3739</v>
      </c>
      <c r="J583" s="261" t="s">
        <v>2411</v>
      </c>
      <c r="K583" s="364" t="s">
        <v>2412</v>
      </c>
      <c r="L583" s="366" t="s">
        <v>1733</v>
      </c>
      <c r="M583" s="249"/>
      <c r="N583" s="229">
        <f>[2]pdc2018!N583</f>
        <v>24883.43</v>
      </c>
      <c r="O583" s="230">
        <f>[2]pdc2018!O583</f>
        <v>0</v>
      </c>
      <c r="P583" s="230">
        <f>[2]pdc2018!P583</f>
        <v>0</v>
      </c>
      <c r="Q583" s="230">
        <f>[2]pdc2018!Q583</f>
        <v>0</v>
      </c>
      <c r="R583" s="230">
        <f>[2]pdc2018!R583</f>
        <v>0</v>
      </c>
      <c r="S583" s="231">
        <f>[2]pdc2018!S583</f>
        <v>0</v>
      </c>
      <c r="T583" s="229">
        <f t="shared" si="48"/>
        <v>0</v>
      </c>
      <c r="U583" s="232" t="str">
        <f t="shared" si="49"/>
        <v/>
      </c>
      <c r="V583" s="229">
        <f t="shared" si="50"/>
        <v>0</v>
      </c>
      <c r="W583" s="232" t="str">
        <f t="shared" si="51"/>
        <v/>
      </c>
      <c r="X583" s="229">
        <f t="shared" si="52"/>
        <v>0</v>
      </c>
      <c r="Y583" s="232" t="str">
        <f t="shared" si="53"/>
        <v/>
      </c>
    </row>
    <row r="584" spans="1:25" ht="37.5" customHeight="1">
      <c r="A584" s="189" t="s">
        <v>1826</v>
      </c>
      <c r="B584" s="242" t="s">
        <v>2724</v>
      </c>
      <c r="C584" s="243" t="s">
        <v>2128</v>
      </c>
      <c r="D584" s="243" t="s">
        <v>921</v>
      </c>
      <c r="E584" s="265" t="s">
        <v>3802</v>
      </c>
      <c r="F584" s="245" t="s">
        <v>3803</v>
      </c>
      <c r="G584" s="246" t="s">
        <v>741</v>
      </c>
      <c r="H584" s="246" t="s">
        <v>2656</v>
      </c>
      <c r="I584" s="247" t="s">
        <v>3726</v>
      </c>
      <c r="J584" s="248" t="s">
        <v>148</v>
      </c>
      <c r="K584" s="358" t="s">
        <v>2410</v>
      </c>
      <c r="L584" s="366" t="s">
        <v>1733</v>
      </c>
      <c r="M584" s="249"/>
      <c r="N584" s="229">
        <f>[2]pdc2018!N584</f>
        <v>0</v>
      </c>
      <c r="O584" s="230">
        <f>[2]pdc2018!O584</f>
        <v>0</v>
      </c>
      <c r="P584" s="230">
        <f>[2]pdc2018!P584</f>
        <v>0</v>
      </c>
      <c r="Q584" s="230">
        <f>[2]pdc2018!Q584</f>
        <v>0</v>
      </c>
      <c r="R584" s="230">
        <f>[2]pdc2018!R584</f>
        <v>0</v>
      </c>
      <c r="S584" s="231">
        <f>[2]pdc2018!S584</f>
        <v>0</v>
      </c>
      <c r="T584" s="229">
        <f t="shared" si="48"/>
        <v>0</v>
      </c>
      <c r="U584" s="232" t="str">
        <f t="shared" si="49"/>
        <v/>
      </c>
      <c r="V584" s="229">
        <f t="shared" si="50"/>
        <v>0</v>
      </c>
      <c r="W584" s="232" t="str">
        <f t="shared" si="51"/>
        <v/>
      </c>
      <c r="X584" s="229">
        <f t="shared" si="52"/>
        <v>0</v>
      </c>
      <c r="Y584" s="232" t="str">
        <f t="shared" si="53"/>
        <v/>
      </c>
    </row>
    <row r="585" spans="1:25" ht="37.5" customHeight="1">
      <c r="A585" s="189" t="s">
        <v>2181</v>
      </c>
      <c r="B585" s="242" t="s">
        <v>2724</v>
      </c>
      <c r="C585" s="243" t="s">
        <v>2128</v>
      </c>
      <c r="D585" s="243" t="s">
        <v>886</v>
      </c>
      <c r="E585" s="265" t="s">
        <v>3804</v>
      </c>
      <c r="F585" s="245" t="s">
        <v>3805</v>
      </c>
      <c r="G585" s="246" t="s">
        <v>742</v>
      </c>
      <c r="H585" s="246" t="s">
        <v>2658</v>
      </c>
      <c r="I585" s="247" t="s">
        <v>3729</v>
      </c>
      <c r="J585" s="248" t="s">
        <v>148</v>
      </c>
      <c r="K585" s="358" t="s">
        <v>2410</v>
      </c>
      <c r="L585" s="366" t="s">
        <v>1733</v>
      </c>
      <c r="M585" s="249"/>
      <c r="N585" s="229">
        <f>[2]pdc2018!N585</f>
        <v>0</v>
      </c>
      <c r="O585" s="230">
        <f>[2]pdc2018!O585</f>
        <v>0</v>
      </c>
      <c r="P585" s="230">
        <f>[2]pdc2018!P585</f>
        <v>0</v>
      </c>
      <c r="Q585" s="230">
        <f>[2]pdc2018!Q585</f>
        <v>0</v>
      </c>
      <c r="R585" s="230">
        <f>[2]pdc2018!R585</f>
        <v>0</v>
      </c>
      <c r="S585" s="231">
        <f>[2]pdc2018!S585</f>
        <v>0</v>
      </c>
      <c r="T585" s="229">
        <f t="shared" ref="T585:T648" si="54">IF(P585="","",Q585-P585)</f>
        <v>0</v>
      </c>
      <c r="U585" s="232" t="str">
        <f t="shared" ref="U585:U648" si="55">IF(P585=0,"",T585/P585)</f>
        <v/>
      </c>
      <c r="V585" s="229">
        <f t="shared" ref="V585:V648" si="56">IF(Q585="","",R585-Q585)</f>
        <v>0</v>
      </c>
      <c r="W585" s="232" t="str">
        <f t="shared" ref="W585:W648" si="57">IF(Q585=0,"",V585/Q585)</f>
        <v/>
      </c>
      <c r="X585" s="229">
        <f t="shared" ref="X585:X648" si="58">IF(R585="","",S585-R585)</f>
        <v>0</v>
      </c>
      <c r="Y585" s="232" t="str">
        <f t="shared" ref="Y585:Y648" si="59">IF(R585=0,"",X585/R585)</f>
        <v/>
      </c>
    </row>
    <row r="586" spans="1:25" ht="37.5" customHeight="1">
      <c r="A586" s="189" t="s">
        <v>1827</v>
      </c>
      <c r="B586" s="242" t="s">
        <v>2724</v>
      </c>
      <c r="C586" s="243" t="s">
        <v>2128</v>
      </c>
      <c r="D586" s="243" t="s">
        <v>1054</v>
      </c>
      <c r="E586" s="265" t="s">
        <v>3806</v>
      </c>
      <c r="F586" s="245" t="s">
        <v>3807</v>
      </c>
      <c r="G586" s="246" t="s">
        <v>743</v>
      </c>
      <c r="H586" s="246" t="s">
        <v>2660</v>
      </c>
      <c r="I586" s="247" t="s">
        <v>3736</v>
      </c>
      <c r="J586" s="248" t="s">
        <v>2411</v>
      </c>
      <c r="K586" s="358" t="s">
        <v>2412</v>
      </c>
      <c r="L586" s="366" t="s">
        <v>1733</v>
      </c>
      <c r="M586" s="249"/>
      <c r="N586" s="229">
        <f>[2]pdc2018!N586</f>
        <v>0</v>
      </c>
      <c r="O586" s="230">
        <f>[2]pdc2018!O586</f>
        <v>0</v>
      </c>
      <c r="P586" s="230">
        <f>[2]pdc2018!P586</f>
        <v>0</v>
      </c>
      <c r="Q586" s="230">
        <f>[2]pdc2018!Q586</f>
        <v>0</v>
      </c>
      <c r="R586" s="230">
        <f>[2]pdc2018!R586</f>
        <v>0</v>
      </c>
      <c r="S586" s="231">
        <f>[2]pdc2018!S586</f>
        <v>0</v>
      </c>
      <c r="T586" s="229">
        <f t="shared" si="54"/>
        <v>0</v>
      </c>
      <c r="U586" s="232" t="str">
        <f t="shared" si="55"/>
        <v/>
      </c>
      <c r="V586" s="229">
        <f t="shared" si="56"/>
        <v>0</v>
      </c>
      <c r="W586" s="232" t="str">
        <f t="shared" si="57"/>
        <v/>
      </c>
      <c r="X586" s="229">
        <f t="shared" si="58"/>
        <v>0</v>
      </c>
      <c r="Y586" s="232" t="str">
        <f t="shared" si="59"/>
        <v/>
      </c>
    </row>
    <row r="587" spans="1:25" ht="37.5" customHeight="1">
      <c r="A587" s="189" t="s">
        <v>2182</v>
      </c>
      <c r="B587" s="242" t="s">
        <v>2724</v>
      </c>
      <c r="C587" s="243" t="s">
        <v>2128</v>
      </c>
      <c r="D587" s="243" t="s">
        <v>2684</v>
      </c>
      <c r="E587" s="265" t="s">
        <v>3808</v>
      </c>
      <c r="F587" s="245" t="s">
        <v>3809</v>
      </c>
      <c r="G587" s="246" t="s">
        <v>744</v>
      </c>
      <c r="H587" s="246" t="s">
        <v>2662</v>
      </c>
      <c r="I587" s="247" t="s">
        <v>3739</v>
      </c>
      <c r="J587" s="248" t="s">
        <v>2411</v>
      </c>
      <c r="K587" s="358" t="s">
        <v>2412</v>
      </c>
      <c r="L587" s="366" t="s">
        <v>1733</v>
      </c>
      <c r="M587" s="249"/>
      <c r="N587" s="229">
        <f>[2]pdc2018!N587</f>
        <v>0</v>
      </c>
      <c r="O587" s="230">
        <f>[2]pdc2018!O587</f>
        <v>0</v>
      </c>
      <c r="P587" s="230">
        <f>[2]pdc2018!P587</f>
        <v>0</v>
      </c>
      <c r="Q587" s="230">
        <f>[2]pdc2018!Q587</f>
        <v>0</v>
      </c>
      <c r="R587" s="230">
        <f>[2]pdc2018!R587</f>
        <v>0</v>
      </c>
      <c r="S587" s="231">
        <f>[2]pdc2018!S587</f>
        <v>0</v>
      </c>
      <c r="T587" s="229">
        <f t="shared" si="54"/>
        <v>0</v>
      </c>
      <c r="U587" s="232" t="str">
        <f t="shared" si="55"/>
        <v/>
      </c>
      <c r="V587" s="229">
        <f t="shared" si="56"/>
        <v>0</v>
      </c>
      <c r="W587" s="232" t="str">
        <f t="shared" si="57"/>
        <v/>
      </c>
      <c r="X587" s="229">
        <f t="shared" si="58"/>
        <v>0</v>
      </c>
      <c r="Y587" s="232" t="str">
        <f t="shared" si="59"/>
        <v/>
      </c>
    </row>
    <row r="588" spans="1:25" ht="37.5" customHeight="1">
      <c r="A588" s="262" t="s">
        <v>1828</v>
      </c>
      <c r="B588" s="263" t="s">
        <v>2724</v>
      </c>
      <c r="C588" s="264" t="s">
        <v>2128</v>
      </c>
      <c r="D588" s="264" t="s">
        <v>1776</v>
      </c>
      <c r="E588" s="265" t="s">
        <v>3810</v>
      </c>
      <c r="F588" s="245" t="s">
        <v>3811</v>
      </c>
      <c r="G588" s="259" t="s">
        <v>741</v>
      </c>
      <c r="H588" s="259" t="s">
        <v>2656</v>
      </c>
      <c r="I588" s="260" t="s">
        <v>3726</v>
      </c>
      <c r="J588" s="261" t="s">
        <v>148</v>
      </c>
      <c r="K588" s="364" t="s">
        <v>2410</v>
      </c>
      <c r="L588" s="366" t="s">
        <v>1733</v>
      </c>
      <c r="M588" s="249"/>
      <c r="N588" s="229">
        <f>[2]pdc2018!N588</f>
        <v>0</v>
      </c>
      <c r="O588" s="230">
        <f>[2]pdc2018!O588</f>
        <v>91800</v>
      </c>
      <c r="P588" s="230">
        <f>[2]pdc2018!P588</f>
        <v>68300</v>
      </c>
      <c r="Q588" s="230">
        <f>[2]pdc2018!Q588</f>
        <v>28090</v>
      </c>
      <c r="R588" s="230">
        <f>[2]pdc2018!R588</f>
        <v>35940</v>
      </c>
      <c r="S588" s="231">
        <f>[2]pdc2018!S588</f>
        <v>42840</v>
      </c>
      <c r="T588" s="229">
        <f t="shared" si="54"/>
        <v>-40210</v>
      </c>
      <c r="U588" s="232">
        <f t="shared" si="55"/>
        <v>-0.58872620790629571</v>
      </c>
      <c r="V588" s="229">
        <f t="shared" si="56"/>
        <v>7850</v>
      </c>
      <c r="W588" s="232">
        <f t="shared" si="57"/>
        <v>0.27945888216447134</v>
      </c>
      <c r="X588" s="229">
        <f t="shared" si="58"/>
        <v>6900</v>
      </c>
      <c r="Y588" s="232">
        <f t="shared" si="59"/>
        <v>0.19198664440734559</v>
      </c>
    </row>
    <row r="589" spans="1:25" ht="37.5" customHeight="1">
      <c r="A589" s="262" t="s">
        <v>2183</v>
      </c>
      <c r="B589" s="263" t="s">
        <v>2724</v>
      </c>
      <c r="C589" s="264" t="s">
        <v>2128</v>
      </c>
      <c r="D589" s="264" t="s">
        <v>2131</v>
      </c>
      <c r="E589" s="265" t="s">
        <v>3812</v>
      </c>
      <c r="F589" s="245" t="s">
        <v>3813</v>
      </c>
      <c r="G589" s="259" t="s">
        <v>742</v>
      </c>
      <c r="H589" s="259" t="s">
        <v>2658</v>
      </c>
      <c r="I589" s="260" t="s">
        <v>3729</v>
      </c>
      <c r="J589" s="261" t="s">
        <v>148</v>
      </c>
      <c r="K589" s="364" t="s">
        <v>2410</v>
      </c>
      <c r="L589" s="366" t="s">
        <v>1733</v>
      </c>
      <c r="M589" s="249"/>
      <c r="N589" s="229">
        <f>[2]pdc2018!N589</f>
        <v>0</v>
      </c>
      <c r="O589" s="230">
        <f>[2]pdc2018!O589</f>
        <v>0</v>
      </c>
      <c r="P589" s="230">
        <f>[2]pdc2018!P589</f>
        <v>2320</v>
      </c>
      <c r="Q589" s="230">
        <f>[2]pdc2018!Q589</f>
        <v>1600</v>
      </c>
      <c r="R589" s="230">
        <f>[2]pdc2018!R589</f>
        <v>2060</v>
      </c>
      <c r="S589" s="231">
        <f>[2]pdc2018!S589</f>
        <v>3120</v>
      </c>
      <c r="T589" s="229">
        <f t="shared" si="54"/>
        <v>-720</v>
      </c>
      <c r="U589" s="232">
        <f t="shared" si="55"/>
        <v>-0.31034482758620691</v>
      </c>
      <c r="V589" s="229">
        <f t="shared" si="56"/>
        <v>460</v>
      </c>
      <c r="W589" s="232">
        <f t="shared" si="57"/>
        <v>0.28749999999999998</v>
      </c>
      <c r="X589" s="229">
        <f t="shared" si="58"/>
        <v>1060</v>
      </c>
      <c r="Y589" s="232">
        <f t="shared" si="59"/>
        <v>0.5145631067961165</v>
      </c>
    </row>
    <row r="590" spans="1:25" ht="37.5" customHeight="1">
      <c r="A590" s="189" t="s">
        <v>1829</v>
      </c>
      <c r="B590" s="242" t="s">
        <v>2724</v>
      </c>
      <c r="C590" s="243" t="s">
        <v>2128</v>
      </c>
      <c r="D590" s="243" t="s">
        <v>43</v>
      </c>
      <c r="E590" s="265" t="s">
        <v>3814</v>
      </c>
      <c r="F590" s="245" t="s">
        <v>3815</v>
      </c>
      <c r="G590" s="259" t="s">
        <v>743</v>
      </c>
      <c r="H590" s="259" t="s">
        <v>2660</v>
      </c>
      <c r="I590" s="260" t="s">
        <v>3736</v>
      </c>
      <c r="J590" s="261" t="s">
        <v>2411</v>
      </c>
      <c r="K590" s="364" t="s">
        <v>2412</v>
      </c>
      <c r="L590" s="366" t="s">
        <v>1733</v>
      </c>
      <c r="M590" s="249"/>
      <c r="N590" s="229">
        <f>[2]pdc2018!N590</f>
        <v>0</v>
      </c>
      <c r="O590" s="230">
        <f>[2]pdc2018!O590</f>
        <v>595400</v>
      </c>
      <c r="P590" s="230">
        <f>[2]pdc2018!P590</f>
        <v>534010</v>
      </c>
      <c r="Q590" s="230">
        <f>[2]pdc2018!Q590</f>
        <v>221410</v>
      </c>
      <c r="R590" s="230">
        <f>[2]pdc2018!R590</f>
        <v>291530</v>
      </c>
      <c r="S590" s="231">
        <f>[2]pdc2018!S590</f>
        <v>359910</v>
      </c>
      <c r="T590" s="229">
        <f t="shared" si="54"/>
        <v>-312600</v>
      </c>
      <c r="U590" s="232">
        <f t="shared" si="55"/>
        <v>-0.58538229621168147</v>
      </c>
      <c r="V590" s="229">
        <f t="shared" si="56"/>
        <v>70120</v>
      </c>
      <c r="W590" s="232">
        <f t="shared" si="57"/>
        <v>0.31669752947021362</v>
      </c>
      <c r="X590" s="229">
        <f t="shared" si="58"/>
        <v>68380</v>
      </c>
      <c r="Y590" s="232">
        <f t="shared" si="59"/>
        <v>0.23455562034782013</v>
      </c>
    </row>
    <row r="591" spans="1:25" ht="37.5" customHeight="1">
      <c r="A591" s="189" t="s">
        <v>2184</v>
      </c>
      <c r="B591" s="242" t="s">
        <v>2724</v>
      </c>
      <c r="C591" s="243" t="s">
        <v>2128</v>
      </c>
      <c r="D591" s="243" t="s">
        <v>2989</v>
      </c>
      <c r="E591" s="265" t="s">
        <v>3816</v>
      </c>
      <c r="F591" s="245" t="s">
        <v>3817</v>
      </c>
      <c r="G591" s="259" t="s">
        <v>744</v>
      </c>
      <c r="H591" s="259" t="s">
        <v>2662</v>
      </c>
      <c r="I591" s="260" t="s">
        <v>3739</v>
      </c>
      <c r="J591" s="261" t="s">
        <v>2411</v>
      </c>
      <c r="K591" s="364" t="s">
        <v>2412</v>
      </c>
      <c r="L591" s="366" t="s">
        <v>1733</v>
      </c>
      <c r="M591" s="228"/>
      <c r="N591" s="229">
        <f>[2]pdc2018!N591</f>
        <v>0</v>
      </c>
      <c r="O591" s="230">
        <f>[2]pdc2018!O591</f>
        <v>42800</v>
      </c>
      <c r="P591" s="230">
        <f>[2]pdc2018!P591</f>
        <v>36100</v>
      </c>
      <c r="Q591" s="230">
        <f>[2]pdc2018!Q591</f>
        <v>16070</v>
      </c>
      <c r="R591" s="230">
        <f>[2]pdc2018!R591</f>
        <v>24550</v>
      </c>
      <c r="S591" s="231">
        <f>[2]pdc2018!S591</f>
        <v>34400</v>
      </c>
      <c r="T591" s="229">
        <f t="shared" si="54"/>
        <v>-20030</v>
      </c>
      <c r="U591" s="232">
        <f t="shared" si="55"/>
        <v>-0.55484764542936293</v>
      </c>
      <c r="V591" s="229">
        <f t="shared" si="56"/>
        <v>8480</v>
      </c>
      <c r="W591" s="232">
        <f t="shared" si="57"/>
        <v>0.52769135034225267</v>
      </c>
      <c r="X591" s="229">
        <f t="shared" si="58"/>
        <v>9850</v>
      </c>
      <c r="Y591" s="232">
        <f t="shared" si="59"/>
        <v>0.40122199592668023</v>
      </c>
    </row>
    <row r="592" spans="1:25" ht="28.5" customHeight="1">
      <c r="A592" s="219" t="s">
        <v>1830</v>
      </c>
      <c r="B592" s="220" t="s">
        <v>1831</v>
      </c>
      <c r="C592" s="221" t="s">
        <v>2718</v>
      </c>
      <c r="D592" s="221" t="s">
        <v>2719</v>
      </c>
      <c r="E592" s="222" t="s">
        <v>1833</v>
      </c>
      <c r="F592" s="222" t="s">
        <v>1832</v>
      </c>
      <c r="G592" s="223"/>
      <c r="H592" s="223"/>
      <c r="I592" s="224"/>
      <c r="J592" s="225"/>
      <c r="K592" s="362"/>
      <c r="L592" s="363"/>
      <c r="M592" s="249"/>
      <c r="N592" s="229">
        <f>[2]pdc2018!N592</f>
        <v>0</v>
      </c>
      <c r="O592" s="230">
        <f>[2]pdc2018!O592</f>
        <v>0</v>
      </c>
      <c r="P592" s="230">
        <f>[2]pdc2018!P592</f>
        <v>0</v>
      </c>
      <c r="Q592" s="230">
        <f>[2]pdc2018!Q592</f>
        <v>0</v>
      </c>
      <c r="R592" s="230">
        <f>[2]pdc2018!R592</f>
        <v>0</v>
      </c>
      <c r="S592" s="231">
        <f>[2]pdc2018!S592</f>
        <v>0</v>
      </c>
      <c r="T592" s="229">
        <f t="shared" si="54"/>
        <v>0</v>
      </c>
      <c r="U592" s="232" t="str">
        <f t="shared" si="55"/>
        <v/>
      </c>
      <c r="V592" s="229">
        <f t="shared" si="56"/>
        <v>0</v>
      </c>
      <c r="W592" s="232" t="str">
        <f t="shared" si="57"/>
        <v/>
      </c>
      <c r="X592" s="229">
        <f t="shared" si="58"/>
        <v>0</v>
      </c>
      <c r="Y592" s="232" t="str">
        <f t="shared" si="59"/>
        <v/>
      </c>
    </row>
    <row r="593" spans="1:25" ht="28.5" customHeight="1">
      <c r="A593" s="255" t="s">
        <v>1834</v>
      </c>
      <c r="B593" s="256" t="s">
        <v>1831</v>
      </c>
      <c r="C593" s="257" t="s">
        <v>2720</v>
      </c>
      <c r="D593" s="257" t="s">
        <v>2719</v>
      </c>
      <c r="E593" s="258" t="s">
        <v>2185</v>
      </c>
      <c r="F593" s="236" t="s">
        <v>1835</v>
      </c>
      <c r="G593" s="259"/>
      <c r="H593" s="259"/>
      <c r="I593" s="260"/>
      <c r="J593" s="261"/>
      <c r="K593" s="364"/>
      <c r="L593" s="365"/>
      <c r="M593" s="249"/>
      <c r="N593" s="229">
        <f>[2]pdc2018!N593</f>
        <v>0</v>
      </c>
      <c r="O593" s="230">
        <f>[2]pdc2018!O593</f>
        <v>0</v>
      </c>
      <c r="P593" s="230">
        <f>[2]pdc2018!P593</f>
        <v>0</v>
      </c>
      <c r="Q593" s="230">
        <f>[2]pdc2018!Q593</f>
        <v>0</v>
      </c>
      <c r="R593" s="230">
        <f>[2]pdc2018!R593</f>
        <v>0</v>
      </c>
      <c r="S593" s="231">
        <f>[2]pdc2018!S593</f>
        <v>0</v>
      </c>
      <c r="T593" s="229">
        <f t="shared" si="54"/>
        <v>0</v>
      </c>
      <c r="U593" s="232" t="str">
        <f t="shared" si="55"/>
        <v/>
      </c>
      <c r="V593" s="229">
        <f t="shared" si="56"/>
        <v>0</v>
      </c>
      <c r="W593" s="232" t="str">
        <f t="shared" si="57"/>
        <v/>
      </c>
      <c r="X593" s="229">
        <f t="shared" si="58"/>
        <v>0</v>
      </c>
      <c r="Y593" s="232" t="str">
        <f t="shared" si="59"/>
        <v/>
      </c>
    </row>
    <row r="594" spans="1:25" ht="28.5" customHeight="1">
      <c r="A594" s="189" t="s">
        <v>2186</v>
      </c>
      <c r="B594" s="242" t="s">
        <v>1831</v>
      </c>
      <c r="C594" s="243" t="s">
        <v>2720</v>
      </c>
      <c r="D594" s="243" t="s">
        <v>2629</v>
      </c>
      <c r="E594" s="245" t="s">
        <v>2187</v>
      </c>
      <c r="F594" s="245" t="s">
        <v>2188</v>
      </c>
      <c r="G594" s="246" t="s">
        <v>381</v>
      </c>
      <c r="H594" s="246" t="s">
        <v>2189</v>
      </c>
      <c r="I594" s="247" t="s">
        <v>2190</v>
      </c>
      <c r="J594" s="248" t="s">
        <v>3193</v>
      </c>
      <c r="K594" s="358" t="s">
        <v>1837</v>
      </c>
      <c r="L594" s="366" t="s">
        <v>1733</v>
      </c>
      <c r="M594" s="249"/>
      <c r="N594" s="229">
        <f>[2]pdc2018!N594</f>
        <v>0</v>
      </c>
      <c r="O594" s="230">
        <f>[2]pdc2018!O594</f>
        <v>0</v>
      </c>
      <c r="P594" s="230">
        <f>[2]pdc2018!P594</f>
        <v>0</v>
      </c>
      <c r="Q594" s="230">
        <f>[2]pdc2018!Q594</f>
        <v>0</v>
      </c>
      <c r="R594" s="230">
        <f>[2]pdc2018!R594</f>
        <v>0</v>
      </c>
      <c r="S594" s="231">
        <f>[2]pdc2018!S594</f>
        <v>0</v>
      </c>
      <c r="T594" s="229">
        <f t="shared" si="54"/>
        <v>0</v>
      </c>
      <c r="U594" s="232" t="str">
        <f t="shared" si="55"/>
        <v/>
      </c>
      <c r="V594" s="229">
        <f t="shared" si="56"/>
        <v>0</v>
      </c>
      <c r="W594" s="232" t="str">
        <f t="shared" si="57"/>
        <v/>
      </c>
      <c r="X594" s="229">
        <f t="shared" si="58"/>
        <v>0</v>
      </c>
      <c r="Y594" s="232" t="str">
        <f t="shared" si="59"/>
        <v/>
      </c>
    </row>
    <row r="595" spans="1:25" ht="28.5" customHeight="1">
      <c r="A595" s="262" t="s">
        <v>1836</v>
      </c>
      <c r="B595" s="263" t="s">
        <v>1831</v>
      </c>
      <c r="C595" s="264" t="s">
        <v>2720</v>
      </c>
      <c r="D595" s="264" t="s">
        <v>2717</v>
      </c>
      <c r="E595" s="265" t="s">
        <v>2191</v>
      </c>
      <c r="F595" s="245" t="s">
        <v>2192</v>
      </c>
      <c r="G595" s="259" t="s">
        <v>382</v>
      </c>
      <c r="H595" s="259" t="s">
        <v>2193</v>
      </c>
      <c r="I595" s="260" t="s">
        <v>2194</v>
      </c>
      <c r="J595" s="248" t="s">
        <v>3193</v>
      </c>
      <c r="K595" s="358" t="s">
        <v>1837</v>
      </c>
      <c r="L595" s="366" t="s">
        <v>1733</v>
      </c>
      <c r="M595" s="249"/>
      <c r="N595" s="229">
        <f>[2]pdc2018!N595</f>
        <v>1502053.58</v>
      </c>
      <c r="O595" s="230">
        <f>[2]pdc2018!O595</f>
        <v>1450000</v>
      </c>
      <c r="P595" s="230">
        <f>[2]pdc2018!P595</f>
        <v>1604000</v>
      </c>
      <c r="Q595" s="230">
        <f>[2]pdc2018!Q595</f>
        <v>1604000</v>
      </c>
      <c r="R595" s="230">
        <f>[2]pdc2018!R595</f>
        <v>1604000</v>
      </c>
      <c r="S595" s="231">
        <f>[2]pdc2018!S595</f>
        <v>1604000</v>
      </c>
      <c r="T595" s="229">
        <f t="shared" si="54"/>
        <v>0</v>
      </c>
      <c r="U595" s="232">
        <f t="shared" si="55"/>
        <v>0</v>
      </c>
      <c r="V595" s="229">
        <f t="shared" si="56"/>
        <v>0</v>
      </c>
      <c r="W595" s="232">
        <f t="shared" si="57"/>
        <v>0</v>
      </c>
      <c r="X595" s="229">
        <f t="shared" si="58"/>
        <v>0</v>
      </c>
      <c r="Y595" s="232">
        <f t="shared" si="59"/>
        <v>0</v>
      </c>
    </row>
    <row r="596" spans="1:25" ht="38.25" customHeight="1">
      <c r="A596" s="262" t="s">
        <v>2195</v>
      </c>
      <c r="B596" s="263" t="s">
        <v>1831</v>
      </c>
      <c r="C596" s="264" t="s">
        <v>2720</v>
      </c>
      <c r="D596" s="264" t="s">
        <v>2725</v>
      </c>
      <c r="E596" s="245" t="s">
        <v>2196</v>
      </c>
      <c r="F596" s="245" t="s">
        <v>2197</v>
      </c>
      <c r="G596" s="259" t="s">
        <v>190</v>
      </c>
      <c r="H596" s="259" t="s">
        <v>2198</v>
      </c>
      <c r="I596" s="260" t="s">
        <v>2199</v>
      </c>
      <c r="J596" s="248" t="s">
        <v>3193</v>
      </c>
      <c r="K596" s="358" t="s">
        <v>1837</v>
      </c>
      <c r="L596" s="366" t="s">
        <v>1733</v>
      </c>
      <c r="M596" s="249"/>
      <c r="N596" s="229">
        <f>[2]pdc2018!N596</f>
        <v>255497.76</v>
      </c>
      <c r="O596" s="230">
        <f>[2]pdc2018!O596</f>
        <v>402000</v>
      </c>
      <c r="P596" s="230">
        <f>[2]pdc2018!P596</f>
        <v>256000</v>
      </c>
      <c r="Q596" s="230">
        <f>[2]pdc2018!Q596</f>
        <v>256000</v>
      </c>
      <c r="R596" s="230">
        <f>[2]pdc2018!R596</f>
        <v>256000</v>
      </c>
      <c r="S596" s="231">
        <f>[2]pdc2018!S596</f>
        <v>256000</v>
      </c>
      <c r="T596" s="229">
        <f t="shared" si="54"/>
        <v>0</v>
      </c>
      <c r="U596" s="232">
        <f t="shared" si="55"/>
        <v>0</v>
      </c>
      <c r="V596" s="229">
        <f t="shared" si="56"/>
        <v>0</v>
      </c>
      <c r="W596" s="232">
        <f t="shared" si="57"/>
        <v>0</v>
      </c>
      <c r="X596" s="229">
        <f t="shared" si="58"/>
        <v>0</v>
      </c>
      <c r="Y596" s="232">
        <f t="shared" si="59"/>
        <v>0</v>
      </c>
    </row>
    <row r="597" spans="1:25" ht="28.5" customHeight="1">
      <c r="A597" s="262" t="s">
        <v>2200</v>
      </c>
      <c r="B597" s="263" t="s">
        <v>1831</v>
      </c>
      <c r="C597" s="264" t="s">
        <v>2720</v>
      </c>
      <c r="D597" s="264" t="s">
        <v>921</v>
      </c>
      <c r="E597" s="265" t="s">
        <v>2201</v>
      </c>
      <c r="F597" s="245" t="s">
        <v>3104</v>
      </c>
      <c r="G597" s="259" t="s">
        <v>191</v>
      </c>
      <c r="H597" s="259" t="s">
        <v>3105</v>
      </c>
      <c r="I597" s="260" t="s">
        <v>3106</v>
      </c>
      <c r="J597" s="248" t="s">
        <v>3193</v>
      </c>
      <c r="K597" s="358" t="s">
        <v>1837</v>
      </c>
      <c r="L597" s="366" t="s">
        <v>1733</v>
      </c>
      <c r="M597" s="249"/>
      <c r="N597" s="229">
        <f>[2]pdc2018!N597</f>
        <v>5642</v>
      </c>
      <c r="O597" s="230">
        <f>[2]pdc2018!O597</f>
        <v>5000</v>
      </c>
      <c r="P597" s="230">
        <f>[2]pdc2018!P597</f>
        <v>9000</v>
      </c>
      <c r="Q597" s="230">
        <f>[2]pdc2018!Q597</f>
        <v>9000</v>
      </c>
      <c r="R597" s="230">
        <f>[2]pdc2018!R597</f>
        <v>9000</v>
      </c>
      <c r="S597" s="231">
        <f>[2]pdc2018!S597</f>
        <v>9000</v>
      </c>
      <c r="T597" s="229">
        <f t="shared" si="54"/>
        <v>0</v>
      </c>
      <c r="U597" s="232">
        <f t="shared" si="55"/>
        <v>0</v>
      </c>
      <c r="V597" s="229">
        <f t="shared" si="56"/>
        <v>0</v>
      </c>
      <c r="W597" s="232">
        <f t="shared" si="57"/>
        <v>0</v>
      </c>
      <c r="X597" s="229">
        <f t="shared" si="58"/>
        <v>0</v>
      </c>
      <c r="Y597" s="232">
        <f t="shared" si="59"/>
        <v>0</v>
      </c>
    </row>
    <row r="598" spans="1:25" ht="38.25" customHeight="1">
      <c r="A598" s="262" t="s">
        <v>3107</v>
      </c>
      <c r="B598" s="263" t="s">
        <v>1831</v>
      </c>
      <c r="C598" s="264" t="s">
        <v>2720</v>
      </c>
      <c r="D598" s="264" t="s">
        <v>922</v>
      </c>
      <c r="E598" s="265" t="s">
        <v>3108</v>
      </c>
      <c r="F598" s="265" t="s">
        <v>3109</v>
      </c>
      <c r="G598" s="259" t="s">
        <v>872</v>
      </c>
      <c r="H598" s="259" t="s">
        <v>1575</v>
      </c>
      <c r="I598" s="247" t="s">
        <v>3050</v>
      </c>
      <c r="J598" s="248" t="s">
        <v>2103</v>
      </c>
      <c r="K598" s="358" t="s">
        <v>3172</v>
      </c>
      <c r="L598" s="366" t="s">
        <v>1733</v>
      </c>
      <c r="M598" s="249"/>
      <c r="N598" s="229">
        <f>[2]pdc2018!N598</f>
        <v>280634.23999999999</v>
      </c>
      <c r="O598" s="230">
        <f>[2]pdc2018!O598</f>
        <v>438000</v>
      </c>
      <c r="P598" s="230">
        <f>[2]pdc2018!P598</f>
        <v>284000</v>
      </c>
      <c r="Q598" s="230">
        <f>[2]pdc2018!Q598</f>
        <v>284000</v>
      </c>
      <c r="R598" s="230">
        <f>[2]pdc2018!R598</f>
        <v>284000</v>
      </c>
      <c r="S598" s="231">
        <f>[2]pdc2018!S598</f>
        <v>284000</v>
      </c>
      <c r="T598" s="229">
        <f t="shared" si="54"/>
        <v>0</v>
      </c>
      <c r="U598" s="232">
        <f t="shared" si="55"/>
        <v>0</v>
      </c>
      <c r="V598" s="229">
        <f t="shared" si="56"/>
        <v>0</v>
      </c>
      <c r="W598" s="232">
        <f t="shared" si="57"/>
        <v>0</v>
      </c>
      <c r="X598" s="229">
        <f t="shared" si="58"/>
        <v>0</v>
      </c>
      <c r="Y598" s="232">
        <f t="shared" si="59"/>
        <v>0</v>
      </c>
    </row>
    <row r="599" spans="1:25" ht="28.5" customHeight="1">
      <c r="A599" s="255" t="s">
        <v>1838</v>
      </c>
      <c r="B599" s="256" t="s">
        <v>1831</v>
      </c>
      <c r="C599" s="257" t="s">
        <v>2272</v>
      </c>
      <c r="D599" s="257" t="s">
        <v>2719</v>
      </c>
      <c r="E599" s="236" t="s">
        <v>1840</v>
      </c>
      <c r="F599" s="236" t="s">
        <v>1839</v>
      </c>
      <c r="G599" s="259"/>
      <c r="H599" s="259"/>
      <c r="I599" s="260"/>
      <c r="J599" s="261"/>
      <c r="K599" s="364"/>
      <c r="L599" s="365"/>
      <c r="M599" s="249"/>
      <c r="N599" s="229">
        <f>[2]pdc2018!N599</f>
        <v>0</v>
      </c>
      <c r="O599" s="230">
        <f>[2]pdc2018!O599</f>
        <v>0</v>
      </c>
      <c r="P599" s="230">
        <f>[2]pdc2018!P599</f>
        <v>0</v>
      </c>
      <c r="Q599" s="230">
        <f>[2]pdc2018!Q599</f>
        <v>0</v>
      </c>
      <c r="R599" s="230">
        <f>[2]pdc2018!R599</f>
        <v>0</v>
      </c>
      <c r="S599" s="231">
        <f>[2]pdc2018!S599</f>
        <v>0</v>
      </c>
      <c r="T599" s="229">
        <f t="shared" si="54"/>
        <v>0</v>
      </c>
      <c r="U599" s="232" t="str">
        <f t="shared" si="55"/>
        <v/>
      </c>
      <c r="V599" s="229">
        <f t="shared" si="56"/>
        <v>0</v>
      </c>
      <c r="W599" s="232" t="str">
        <f t="shared" si="57"/>
        <v/>
      </c>
      <c r="X599" s="229">
        <f t="shared" si="58"/>
        <v>0</v>
      </c>
      <c r="Y599" s="232" t="str">
        <f t="shared" si="59"/>
        <v/>
      </c>
    </row>
    <row r="600" spans="1:25" ht="28.5" customHeight="1">
      <c r="A600" s="262" t="s">
        <v>1841</v>
      </c>
      <c r="B600" s="263" t="s">
        <v>1831</v>
      </c>
      <c r="C600" s="264" t="s">
        <v>2272</v>
      </c>
      <c r="D600" s="264" t="s">
        <v>2717</v>
      </c>
      <c r="E600" s="245" t="s">
        <v>3818</v>
      </c>
      <c r="F600" s="245" t="s">
        <v>3110</v>
      </c>
      <c r="G600" s="259" t="s">
        <v>355</v>
      </c>
      <c r="H600" s="259" t="s">
        <v>3360</v>
      </c>
      <c r="I600" s="260" t="s">
        <v>3401</v>
      </c>
      <c r="J600" s="261" t="s">
        <v>624</v>
      </c>
      <c r="K600" s="364" t="s">
        <v>2407</v>
      </c>
      <c r="L600" s="366" t="s">
        <v>1733</v>
      </c>
      <c r="M600" s="249"/>
      <c r="N600" s="229">
        <f>[2]pdc2018!N600</f>
        <v>21219074.440000001</v>
      </c>
      <c r="O600" s="230">
        <f>[2]pdc2018!O600</f>
        <v>19561400</v>
      </c>
      <c r="P600" s="230">
        <f>[2]pdc2018!P600</f>
        <v>15800000</v>
      </c>
      <c r="Q600" s="230">
        <f>[2]pdc2018!Q600</f>
        <v>11215000</v>
      </c>
      <c r="R600" s="230">
        <f>[2]pdc2018!R600</f>
        <v>11215000</v>
      </c>
      <c r="S600" s="231">
        <f>[2]pdc2018!S600</f>
        <v>11215000</v>
      </c>
      <c r="T600" s="229">
        <f t="shared" si="54"/>
        <v>-4585000</v>
      </c>
      <c r="U600" s="232">
        <f t="shared" si="55"/>
        <v>-0.29018987341772151</v>
      </c>
      <c r="V600" s="229">
        <f t="shared" si="56"/>
        <v>0</v>
      </c>
      <c r="W600" s="232">
        <f t="shared" si="57"/>
        <v>0</v>
      </c>
      <c r="X600" s="229">
        <f t="shared" si="58"/>
        <v>0</v>
      </c>
      <c r="Y600" s="232">
        <f t="shared" si="59"/>
        <v>0</v>
      </c>
    </row>
    <row r="601" spans="1:25" ht="28.5" customHeight="1">
      <c r="A601" s="262" t="s">
        <v>1842</v>
      </c>
      <c r="B601" s="263" t="s">
        <v>1831</v>
      </c>
      <c r="C601" s="264" t="s">
        <v>2272</v>
      </c>
      <c r="D601" s="264" t="s">
        <v>2358</v>
      </c>
      <c r="E601" s="245" t="s">
        <v>3819</v>
      </c>
      <c r="F601" s="245" t="s">
        <v>3111</v>
      </c>
      <c r="G601" s="259" t="s">
        <v>358</v>
      </c>
      <c r="H601" s="259" t="s">
        <v>3364</v>
      </c>
      <c r="I601" s="260" t="s">
        <v>3411</v>
      </c>
      <c r="J601" s="261" t="s">
        <v>647</v>
      </c>
      <c r="K601" s="364" t="s">
        <v>2408</v>
      </c>
      <c r="L601" s="366" t="s">
        <v>1733</v>
      </c>
      <c r="M601" s="249"/>
      <c r="N601" s="229">
        <f>[2]pdc2018!N601</f>
        <v>378992.29</v>
      </c>
      <c r="O601" s="230">
        <f>[2]pdc2018!O601</f>
        <v>244200</v>
      </c>
      <c r="P601" s="230">
        <f>[2]pdc2018!P601</f>
        <v>291000</v>
      </c>
      <c r="Q601" s="230">
        <f>[2]pdc2018!Q601</f>
        <v>167000</v>
      </c>
      <c r="R601" s="230">
        <f>[2]pdc2018!R601</f>
        <v>167000</v>
      </c>
      <c r="S601" s="231">
        <f>[2]pdc2018!S601</f>
        <v>167000</v>
      </c>
      <c r="T601" s="229">
        <f t="shared" si="54"/>
        <v>-124000</v>
      </c>
      <c r="U601" s="232">
        <f t="shared" si="55"/>
        <v>-0.42611683848797249</v>
      </c>
      <c r="V601" s="229">
        <f t="shared" si="56"/>
        <v>0</v>
      </c>
      <c r="W601" s="232">
        <f t="shared" si="57"/>
        <v>0</v>
      </c>
      <c r="X601" s="229">
        <f t="shared" si="58"/>
        <v>0</v>
      </c>
      <c r="Y601" s="232">
        <f t="shared" si="59"/>
        <v>0</v>
      </c>
    </row>
    <row r="602" spans="1:25" ht="28.5" customHeight="1">
      <c r="A602" s="262" t="s">
        <v>1843</v>
      </c>
      <c r="B602" s="263" t="s">
        <v>1831</v>
      </c>
      <c r="C602" s="264" t="s">
        <v>2272</v>
      </c>
      <c r="D602" s="264" t="s">
        <v>893</v>
      </c>
      <c r="E602" s="245" t="s">
        <v>3854</v>
      </c>
      <c r="F602" s="245" t="s">
        <v>3112</v>
      </c>
      <c r="G602" s="259" t="s">
        <v>962</v>
      </c>
      <c r="H602" s="259" t="s">
        <v>3368</v>
      </c>
      <c r="I602" s="260" t="s">
        <v>3421</v>
      </c>
      <c r="J602" s="261" t="s">
        <v>679</v>
      </c>
      <c r="K602" s="364" t="s">
        <v>2409</v>
      </c>
      <c r="L602" s="366" t="s">
        <v>1733</v>
      </c>
      <c r="M602" s="249"/>
      <c r="N602" s="229">
        <f>[2]pdc2018!N602</f>
        <v>7909786.0899999999</v>
      </c>
      <c r="O602" s="230">
        <f>[2]pdc2018!O602</f>
        <v>8177100</v>
      </c>
      <c r="P602" s="230">
        <f>[2]pdc2018!P602</f>
        <v>3878000</v>
      </c>
      <c r="Q602" s="230">
        <f>[2]pdc2018!Q602</f>
        <v>1141000</v>
      </c>
      <c r="R602" s="230">
        <f>[2]pdc2018!R602</f>
        <v>1141000</v>
      </c>
      <c r="S602" s="231">
        <f>[2]pdc2018!S602</f>
        <v>1141000</v>
      </c>
      <c r="T602" s="229">
        <f t="shared" si="54"/>
        <v>-2737000</v>
      </c>
      <c r="U602" s="232">
        <f t="shared" si="55"/>
        <v>-0.70577617328519859</v>
      </c>
      <c r="V602" s="229">
        <f t="shared" si="56"/>
        <v>0</v>
      </c>
      <c r="W602" s="232">
        <f t="shared" si="57"/>
        <v>0</v>
      </c>
      <c r="X602" s="229">
        <f t="shared" si="58"/>
        <v>0</v>
      </c>
      <c r="Y602" s="232">
        <f t="shared" si="59"/>
        <v>0</v>
      </c>
    </row>
    <row r="603" spans="1:25" ht="28.5" customHeight="1">
      <c r="A603" s="262" t="s">
        <v>1844</v>
      </c>
      <c r="B603" s="263" t="s">
        <v>1831</v>
      </c>
      <c r="C603" s="264" t="s">
        <v>2272</v>
      </c>
      <c r="D603" s="264" t="s">
        <v>894</v>
      </c>
      <c r="E603" s="245" t="s">
        <v>3820</v>
      </c>
      <c r="F603" s="245" t="s">
        <v>3113</v>
      </c>
      <c r="G603" s="259" t="s">
        <v>740</v>
      </c>
      <c r="H603" s="259" t="s">
        <v>2775</v>
      </c>
      <c r="I603" s="260" t="s">
        <v>3646</v>
      </c>
      <c r="J603" s="261" t="s">
        <v>2411</v>
      </c>
      <c r="K603" s="364" t="s">
        <v>2412</v>
      </c>
      <c r="L603" s="366" t="s">
        <v>1733</v>
      </c>
      <c r="M603" s="249"/>
      <c r="N603" s="229">
        <f>[2]pdc2018!N603</f>
        <v>160918.54999999999</v>
      </c>
      <c r="O603" s="230">
        <f>[2]pdc2018!O603</f>
        <v>157000</v>
      </c>
      <c r="P603" s="230">
        <f>[2]pdc2018!P603</f>
        <v>3000</v>
      </c>
      <c r="Q603" s="230">
        <f>[2]pdc2018!Q603</f>
        <v>3000</v>
      </c>
      <c r="R603" s="230">
        <f>[2]pdc2018!R603</f>
        <v>3000</v>
      </c>
      <c r="S603" s="231">
        <f>[2]pdc2018!S603</f>
        <v>3000</v>
      </c>
      <c r="T603" s="229">
        <f t="shared" si="54"/>
        <v>0</v>
      </c>
      <c r="U603" s="232">
        <f t="shared" si="55"/>
        <v>0</v>
      </c>
      <c r="V603" s="229">
        <f t="shared" si="56"/>
        <v>0</v>
      </c>
      <c r="W603" s="232">
        <f t="shared" si="57"/>
        <v>0</v>
      </c>
      <c r="X603" s="229">
        <f t="shared" si="58"/>
        <v>0</v>
      </c>
      <c r="Y603" s="232">
        <f t="shared" si="59"/>
        <v>0</v>
      </c>
    </row>
    <row r="604" spans="1:25" ht="28.5" customHeight="1">
      <c r="A604" s="262" t="s">
        <v>1845</v>
      </c>
      <c r="B604" s="263" t="s">
        <v>1831</v>
      </c>
      <c r="C604" s="264" t="s">
        <v>2272</v>
      </c>
      <c r="D604" s="264" t="s">
        <v>2725</v>
      </c>
      <c r="E604" s="245" t="s">
        <v>3821</v>
      </c>
      <c r="F604" s="245" t="s">
        <v>3822</v>
      </c>
      <c r="G604" s="246" t="s">
        <v>356</v>
      </c>
      <c r="H604" s="246" t="s">
        <v>3114</v>
      </c>
      <c r="I604" s="247" t="s">
        <v>3115</v>
      </c>
      <c r="J604" s="261" t="s">
        <v>624</v>
      </c>
      <c r="K604" s="364" t="s">
        <v>2407</v>
      </c>
      <c r="L604" s="366" t="s">
        <v>1603</v>
      </c>
      <c r="M604" s="249"/>
      <c r="N604" s="229">
        <f>[2]pdc2018!N604</f>
        <v>113445.1</v>
      </c>
      <c r="O604" s="230">
        <f>[2]pdc2018!O604</f>
        <v>107100</v>
      </c>
      <c r="P604" s="230">
        <f>[2]pdc2018!P604</f>
        <v>102000</v>
      </c>
      <c r="Q604" s="230">
        <f>[2]pdc2018!Q604</f>
        <v>102000</v>
      </c>
      <c r="R604" s="230">
        <f>[2]pdc2018!R604</f>
        <v>102000</v>
      </c>
      <c r="S604" s="231">
        <f>[2]pdc2018!S604</f>
        <v>102000</v>
      </c>
      <c r="T604" s="229">
        <f t="shared" si="54"/>
        <v>0</v>
      </c>
      <c r="U604" s="232">
        <f t="shared" si="55"/>
        <v>0</v>
      </c>
      <c r="V604" s="229">
        <f t="shared" si="56"/>
        <v>0</v>
      </c>
      <c r="W604" s="232">
        <f t="shared" si="57"/>
        <v>0</v>
      </c>
      <c r="X604" s="229">
        <f t="shared" si="58"/>
        <v>0</v>
      </c>
      <c r="Y604" s="232">
        <f t="shared" si="59"/>
        <v>0</v>
      </c>
    </row>
    <row r="605" spans="1:25" ht="28.5" customHeight="1">
      <c r="A605" s="233" t="s">
        <v>1846</v>
      </c>
      <c r="B605" s="234" t="s">
        <v>1831</v>
      </c>
      <c r="C605" s="235" t="s">
        <v>1847</v>
      </c>
      <c r="D605" s="235" t="s">
        <v>2719</v>
      </c>
      <c r="E605" s="236" t="s">
        <v>1133</v>
      </c>
      <c r="F605" s="236" t="s">
        <v>1132</v>
      </c>
      <c r="G605" s="246"/>
      <c r="H605" s="246"/>
      <c r="I605" s="247"/>
      <c r="J605" s="261"/>
      <c r="K605" s="364"/>
      <c r="L605" s="365"/>
      <c r="M605" s="249"/>
      <c r="N605" s="229">
        <f>[2]pdc2018!N605</f>
        <v>0</v>
      </c>
      <c r="O605" s="230">
        <f>[2]pdc2018!O605</f>
        <v>0</v>
      </c>
      <c r="P605" s="230">
        <f>[2]pdc2018!P605</f>
        <v>0</v>
      </c>
      <c r="Q605" s="230">
        <f>[2]pdc2018!Q605</f>
        <v>0</v>
      </c>
      <c r="R605" s="230">
        <f>[2]pdc2018!R605</f>
        <v>0</v>
      </c>
      <c r="S605" s="231">
        <f>[2]pdc2018!S605</f>
        <v>0</v>
      </c>
      <c r="T605" s="229">
        <f t="shared" si="54"/>
        <v>0</v>
      </c>
      <c r="U605" s="232" t="str">
        <f t="shared" si="55"/>
        <v/>
      </c>
      <c r="V605" s="229">
        <f t="shared" si="56"/>
        <v>0</v>
      </c>
      <c r="W605" s="232" t="str">
        <f t="shared" si="57"/>
        <v/>
      </c>
      <c r="X605" s="229">
        <f t="shared" si="58"/>
        <v>0</v>
      </c>
      <c r="Y605" s="232" t="str">
        <f t="shared" si="59"/>
        <v/>
      </c>
    </row>
    <row r="606" spans="1:25" ht="28.5" customHeight="1">
      <c r="A606" s="189" t="s">
        <v>1134</v>
      </c>
      <c r="B606" s="242" t="s">
        <v>1831</v>
      </c>
      <c r="C606" s="243" t="s">
        <v>1847</v>
      </c>
      <c r="D606" s="243" t="s">
        <v>2717</v>
      </c>
      <c r="E606" s="245" t="s">
        <v>1135</v>
      </c>
      <c r="F606" s="245" t="s">
        <v>3116</v>
      </c>
      <c r="G606" s="246" t="s">
        <v>861</v>
      </c>
      <c r="H606" s="246" t="s">
        <v>3117</v>
      </c>
      <c r="I606" s="247" t="s">
        <v>1136</v>
      </c>
      <c r="J606" s="261" t="s">
        <v>3198</v>
      </c>
      <c r="K606" s="358" t="s">
        <v>2391</v>
      </c>
      <c r="L606" s="366" t="s">
        <v>1733</v>
      </c>
      <c r="M606" s="249"/>
      <c r="N606" s="229">
        <f>[2]pdc2018!N606</f>
        <v>33497.14</v>
      </c>
      <c r="O606" s="230">
        <f>[2]pdc2018!O606</f>
        <v>8600</v>
      </c>
      <c r="P606" s="230">
        <f>[2]pdc2018!P606</f>
        <v>38000</v>
      </c>
      <c r="Q606" s="230">
        <f>[2]pdc2018!Q606</f>
        <v>38000</v>
      </c>
      <c r="R606" s="230">
        <f>[2]pdc2018!R606</f>
        <v>38000</v>
      </c>
      <c r="S606" s="231">
        <f>[2]pdc2018!S606</f>
        <v>38000</v>
      </c>
      <c r="T606" s="229">
        <f t="shared" si="54"/>
        <v>0</v>
      </c>
      <c r="U606" s="232">
        <f t="shared" si="55"/>
        <v>0</v>
      </c>
      <c r="V606" s="229">
        <f t="shared" si="56"/>
        <v>0</v>
      </c>
      <c r="W606" s="232">
        <f t="shared" si="57"/>
        <v>0</v>
      </c>
      <c r="X606" s="229">
        <f t="shared" si="58"/>
        <v>0</v>
      </c>
      <c r="Y606" s="232">
        <f t="shared" si="59"/>
        <v>0</v>
      </c>
    </row>
    <row r="607" spans="1:25" ht="28.5" customHeight="1">
      <c r="A607" s="262" t="s">
        <v>1137</v>
      </c>
      <c r="B607" s="263" t="s">
        <v>1831</v>
      </c>
      <c r="C607" s="264" t="s">
        <v>1847</v>
      </c>
      <c r="D607" s="264" t="s">
        <v>1624</v>
      </c>
      <c r="E607" s="265" t="s">
        <v>1138</v>
      </c>
      <c r="F607" s="245" t="s">
        <v>3118</v>
      </c>
      <c r="G607" s="259" t="s">
        <v>861</v>
      </c>
      <c r="H607" s="259" t="s">
        <v>3117</v>
      </c>
      <c r="I607" s="260" t="s">
        <v>1136</v>
      </c>
      <c r="J607" s="261" t="s">
        <v>3198</v>
      </c>
      <c r="K607" s="358" t="s">
        <v>2391</v>
      </c>
      <c r="L607" s="366" t="s">
        <v>1733</v>
      </c>
      <c r="M607" s="249"/>
      <c r="N607" s="229">
        <f>[2]pdc2018!N607</f>
        <v>1112.02</v>
      </c>
      <c r="O607" s="230">
        <f>[2]pdc2018!O607</f>
        <v>100</v>
      </c>
      <c r="P607" s="230">
        <f>[2]pdc2018!P607</f>
        <v>0</v>
      </c>
      <c r="Q607" s="230">
        <f>[2]pdc2018!Q607</f>
        <v>0</v>
      </c>
      <c r="R607" s="230">
        <f>[2]pdc2018!R607</f>
        <v>0</v>
      </c>
      <c r="S607" s="231">
        <f>[2]pdc2018!S607</f>
        <v>0</v>
      </c>
      <c r="T607" s="229">
        <f t="shared" si="54"/>
        <v>0</v>
      </c>
      <c r="U607" s="232" t="str">
        <f t="shared" si="55"/>
        <v/>
      </c>
      <c r="V607" s="229">
        <f t="shared" si="56"/>
        <v>0</v>
      </c>
      <c r="W607" s="232" t="str">
        <f t="shared" si="57"/>
        <v/>
      </c>
      <c r="X607" s="229">
        <f t="shared" si="58"/>
        <v>0</v>
      </c>
      <c r="Y607" s="232" t="str">
        <f t="shared" si="59"/>
        <v/>
      </c>
    </row>
    <row r="608" spans="1:25" ht="28.5" customHeight="1">
      <c r="A608" s="262" t="s">
        <v>1139</v>
      </c>
      <c r="B608" s="263" t="s">
        <v>1831</v>
      </c>
      <c r="C608" s="264" t="s">
        <v>1847</v>
      </c>
      <c r="D608" s="264" t="s">
        <v>2725</v>
      </c>
      <c r="E608" s="265" t="s">
        <v>1141</v>
      </c>
      <c r="F608" s="245" t="s">
        <v>1140</v>
      </c>
      <c r="G608" s="259" t="s">
        <v>545</v>
      </c>
      <c r="H608" s="259" t="s">
        <v>3119</v>
      </c>
      <c r="I608" s="260" t="s">
        <v>1142</v>
      </c>
      <c r="J608" s="261" t="s">
        <v>2401</v>
      </c>
      <c r="K608" s="364" t="s">
        <v>3024</v>
      </c>
      <c r="L608" s="366" t="s">
        <v>1733</v>
      </c>
      <c r="M608" s="249"/>
      <c r="N608" s="229">
        <f>[2]pdc2018!N608</f>
        <v>88679.78</v>
      </c>
      <c r="O608" s="230">
        <f>[2]pdc2018!O608</f>
        <v>79700</v>
      </c>
      <c r="P608" s="230">
        <f>[2]pdc2018!P608</f>
        <v>60000</v>
      </c>
      <c r="Q608" s="230">
        <f>[2]pdc2018!Q608</f>
        <v>60000</v>
      </c>
      <c r="R608" s="230">
        <f>[2]pdc2018!R608</f>
        <v>60000</v>
      </c>
      <c r="S608" s="231">
        <f>[2]pdc2018!S608</f>
        <v>60000</v>
      </c>
      <c r="T608" s="229">
        <f t="shared" si="54"/>
        <v>0</v>
      </c>
      <c r="U608" s="232">
        <f t="shared" si="55"/>
        <v>0</v>
      </c>
      <c r="V608" s="229">
        <f t="shared" si="56"/>
        <v>0</v>
      </c>
      <c r="W608" s="232">
        <f t="shared" si="57"/>
        <v>0</v>
      </c>
      <c r="X608" s="229">
        <f t="shared" si="58"/>
        <v>0</v>
      </c>
      <c r="Y608" s="232">
        <f t="shared" si="59"/>
        <v>0</v>
      </c>
    </row>
    <row r="609" spans="1:25" ht="28.5" customHeight="1">
      <c r="A609" s="287" t="s">
        <v>1143</v>
      </c>
      <c r="B609" s="288" t="s">
        <v>1831</v>
      </c>
      <c r="C609" s="289" t="s">
        <v>1847</v>
      </c>
      <c r="D609" s="289" t="s">
        <v>918</v>
      </c>
      <c r="E609" s="265" t="s">
        <v>1145</v>
      </c>
      <c r="F609" s="245" t="s">
        <v>1144</v>
      </c>
      <c r="G609" s="259" t="s">
        <v>545</v>
      </c>
      <c r="H609" s="259" t="s">
        <v>3119</v>
      </c>
      <c r="I609" s="260" t="s">
        <v>1142</v>
      </c>
      <c r="J609" s="261" t="s">
        <v>2401</v>
      </c>
      <c r="K609" s="364" t="s">
        <v>3024</v>
      </c>
      <c r="L609" s="366" t="s">
        <v>1733</v>
      </c>
      <c r="M609" s="249"/>
      <c r="N609" s="229">
        <f>[2]pdc2018!N609</f>
        <v>17311.28</v>
      </c>
      <c r="O609" s="230">
        <f>[2]pdc2018!O609</f>
        <v>17500</v>
      </c>
      <c r="P609" s="230">
        <f>[2]pdc2018!P609</f>
        <v>17500</v>
      </c>
      <c r="Q609" s="230">
        <f>[2]pdc2018!Q609</f>
        <v>17500</v>
      </c>
      <c r="R609" s="230">
        <f>[2]pdc2018!R609</f>
        <v>17500</v>
      </c>
      <c r="S609" s="231">
        <f>[2]pdc2018!S609</f>
        <v>17500</v>
      </c>
      <c r="T609" s="229">
        <f t="shared" si="54"/>
        <v>0</v>
      </c>
      <c r="U609" s="232">
        <f t="shared" si="55"/>
        <v>0</v>
      </c>
      <c r="V609" s="229">
        <f t="shared" si="56"/>
        <v>0</v>
      </c>
      <c r="W609" s="232">
        <f t="shared" si="57"/>
        <v>0</v>
      </c>
      <c r="X609" s="229">
        <f t="shared" si="58"/>
        <v>0</v>
      </c>
      <c r="Y609" s="232">
        <f t="shared" si="59"/>
        <v>0</v>
      </c>
    </row>
    <row r="610" spans="1:25" ht="28.5" customHeight="1">
      <c r="A610" s="290" t="s">
        <v>1146</v>
      </c>
      <c r="B610" s="291" t="s">
        <v>1831</v>
      </c>
      <c r="C610" s="292" t="s">
        <v>2389</v>
      </c>
      <c r="D610" s="292" t="s">
        <v>2719</v>
      </c>
      <c r="E610" s="258" t="s">
        <v>752</v>
      </c>
      <c r="F610" s="258" t="s">
        <v>1147</v>
      </c>
      <c r="G610" s="259"/>
      <c r="H610" s="259"/>
      <c r="I610" s="260"/>
      <c r="J610" s="261"/>
      <c r="K610" s="364"/>
      <c r="L610" s="365"/>
      <c r="M610" s="249"/>
      <c r="N610" s="229">
        <f>[2]pdc2018!N610</f>
        <v>0</v>
      </c>
      <c r="O610" s="230">
        <f>[2]pdc2018!O610</f>
        <v>0</v>
      </c>
      <c r="P610" s="230">
        <f>[2]pdc2018!P610</f>
        <v>0</v>
      </c>
      <c r="Q610" s="230">
        <f>[2]pdc2018!Q610</f>
        <v>0</v>
      </c>
      <c r="R610" s="230">
        <f>[2]pdc2018!R610</f>
        <v>0</v>
      </c>
      <c r="S610" s="231">
        <f>[2]pdc2018!S610</f>
        <v>0</v>
      </c>
      <c r="T610" s="229">
        <f t="shared" si="54"/>
        <v>0</v>
      </c>
      <c r="U610" s="232" t="str">
        <f t="shared" si="55"/>
        <v/>
      </c>
      <c r="V610" s="229">
        <f t="shared" si="56"/>
        <v>0</v>
      </c>
      <c r="W610" s="232" t="str">
        <f t="shared" si="57"/>
        <v/>
      </c>
      <c r="X610" s="229">
        <f t="shared" si="58"/>
        <v>0</v>
      </c>
      <c r="Y610" s="232" t="str">
        <f t="shared" si="59"/>
        <v/>
      </c>
    </row>
    <row r="611" spans="1:25" ht="22.5" customHeight="1">
      <c r="A611" s="287" t="s">
        <v>753</v>
      </c>
      <c r="B611" s="288" t="s">
        <v>1831</v>
      </c>
      <c r="C611" s="289" t="s">
        <v>2389</v>
      </c>
      <c r="D611" s="289" t="s">
        <v>2717</v>
      </c>
      <c r="E611" s="265" t="s">
        <v>752</v>
      </c>
      <c r="F611" s="265" t="s">
        <v>1147</v>
      </c>
      <c r="G611" s="259" t="s">
        <v>546</v>
      </c>
      <c r="H611" s="259" t="s">
        <v>3120</v>
      </c>
      <c r="I611" s="260" t="s">
        <v>3121</v>
      </c>
      <c r="J611" s="261" t="s">
        <v>2401</v>
      </c>
      <c r="K611" s="364" t="s">
        <v>3024</v>
      </c>
      <c r="L611" s="366" t="s">
        <v>1733</v>
      </c>
      <c r="M611" s="249"/>
      <c r="N611" s="229">
        <f>[2]pdc2018!N611</f>
        <v>79523.179999999993</v>
      </c>
      <c r="O611" s="230">
        <f>[2]pdc2018!O611</f>
        <v>84100</v>
      </c>
      <c r="P611" s="230">
        <f>[2]pdc2018!P611</f>
        <v>84100</v>
      </c>
      <c r="Q611" s="230">
        <f>[2]pdc2018!Q611</f>
        <v>84100</v>
      </c>
      <c r="R611" s="230">
        <f>[2]pdc2018!R611</f>
        <v>84100</v>
      </c>
      <c r="S611" s="231">
        <f>[2]pdc2018!S611</f>
        <v>84100</v>
      </c>
      <c r="T611" s="229">
        <f t="shared" si="54"/>
        <v>0</v>
      </c>
      <c r="U611" s="232">
        <f t="shared" si="55"/>
        <v>0</v>
      </c>
      <c r="V611" s="229">
        <f t="shared" si="56"/>
        <v>0</v>
      </c>
      <c r="W611" s="232">
        <f t="shared" si="57"/>
        <v>0</v>
      </c>
      <c r="X611" s="229">
        <f t="shared" si="58"/>
        <v>0</v>
      </c>
      <c r="Y611" s="232">
        <f t="shared" si="59"/>
        <v>0</v>
      </c>
    </row>
    <row r="612" spans="1:25" ht="37.5" customHeight="1">
      <c r="A612" s="290" t="s">
        <v>754</v>
      </c>
      <c r="B612" s="291" t="s">
        <v>1831</v>
      </c>
      <c r="C612" s="292" t="s">
        <v>2722</v>
      </c>
      <c r="D612" s="292" t="s">
        <v>2719</v>
      </c>
      <c r="E612" s="258" t="s">
        <v>755</v>
      </c>
      <c r="F612" s="236" t="s">
        <v>757</v>
      </c>
      <c r="G612" s="259"/>
      <c r="H612" s="259"/>
      <c r="I612" s="260"/>
      <c r="J612" s="261"/>
      <c r="K612" s="364"/>
      <c r="L612" s="365"/>
      <c r="M612" s="249"/>
      <c r="N612" s="229">
        <f>[2]pdc2018!N612</f>
        <v>0</v>
      </c>
      <c r="O612" s="230">
        <f>[2]pdc2018!O612</f>
        <v>0</v>
      </c>
      <c r="P612" s="230">
        <f>[2]pdc2018!P612</f>
        <v>0</v>
      </c>
      <c r="Q612" s="230">
        <f>[2]pdc2018!Q612</f>
        <v>0</v>
      </c>
      <c r="R612" s="230">
        <f>[2]pdc2018!R612</f>
        <v>0</v>
      </c>
      <c r="S612" s="231">
        <f>[2]pdc2018!S612</f>
        <v>0</v>
      </c>
      <c r="T612" s="229">
        <f t="shared" si="54"/>
        <v>0</v>
      </c>
      <c r="U612" s="232" t="str">
        <f t="shared" si="55"/>
        <v/>
      </c>
      <c r="V612" s="229">
        <f t="shared" si="56"/>
        <v>0</v>
      </c>
      <c r="W612" s="232" t="str">
        <f t="shared" si="57"/>
        <v/>
      </c>
      <c r="X612" s="229">
        <f t="shared" si="58"/>
        <v>0</v>
      </c>
      <c r="Y612" s="232" t="str">
        <f t="shared" si="59"/>
        <v/>
      </c>
    </row>
    <row r="613" spans="1:25" ht="37.5" customHeight="1">
      <c r="A613" s="287" t="s">
        <v>756</v>
      </c>
      <c r="B613" s="288" t="s">
        <v>1831</v>
      </c>
      <c r="C613" s="289" t="s">
        <v>2722</v>
      </c>
      <c r="D613" s="289" t="s">
        <v>2717</v>
      </c>
      <c r="E613" s="265" t="s">
        <v>755</v>
      </c>
      <c r="F613" s="245" t="s">
        <v>757</v>
      </c>
      <c r="G613" s="259" t="s">
        <v>863</v>
      </c>
      <c r="H613" s="259" t="s">
        <v>3122</v>
      </c>
      <c r="I613" s="260" t="s">
        <v>3123</v>
      </c>
      <c r="J613" s="261" t="s">
        <v>3198</v>
      </c>
      <c r="K613" s="358" t="s">
        <v>2391</v>
      </c>
      <c r="L613" s="366" t="s">
        <v>1733</v>
      </c>
      <c r="M613" s="249"/>
      <c r="N613" s="229">
        <f>[2]pdc2018!N613</f>
        <v>982205.47</v>
      </c>
      <c r="O613" s="230">
        <f>[2]pdc2018!O613</f>
        <v>1264600</v>
      </c>
      <c r="P613" s="230">
        <f>[2]pdc2018!P613</f>
        <v>725000</v>
      </c>
      <c r="Q613" s="230">
        <f>[2]pdc2018!Q613</f>
        <v>725000</v>
      </c>
      <c r="R613" s="230">
        <f>[2]pdc2018!R613</f>
        <v>725000</v>
      </c>
      <c r="S613" s="231">
        <f>[2]pdc2018!S613</f>
        <v>725000</v>
      </c>
      <c r="T613" s="229">
        <f t="shared" si="54"/>
        <v>0</v>
      </c>
      <c r="U613" s="232">
        <f t="shared" si="55"/>
        <v>0</v>
      </c>
      <c r="V613" s="229">
        <f t="shared" si="56"/>
        <v>0</v>
      </c>
      <c r="W613" s="232">
        <f t="shared" si="57"/>
        <v>0</v>
      </c>
      <c r="X613" s="229">
        <f t="shared" si="58"/>
        <v>0</v>
      </c>
      <c r="Y613" s="232">
        <f t="shared" si="59"/>
        <v>0</v>
      </c>
    </row>
    <row r="614" spans="1:25" ht="37.5" customHeight="1">
      <c r="A614" s="290" t="s">
        <v>758</v>
      </c>
      <c r="B614" s="291" t="s">
        <v>1831</v>
      </c>
      <c r="C614" s="292" t="s">
        <v>2723</v>
      </c>
      <c r="D614" s="292" t="s">
        <v>2719</v>
      </c>
      <c r="E614" s="258" t="s">
        <v>760</v>
      </c>
      <c r="F614" s="236" t="s">
        <v>759</v>
      </c>
      <c r="G614" s="259"/>
      <c r="H614" s="259"/>
      <c r="I614" s="260"/>
      <c r="J614" s="261"/>
      <c r="K614" s="364"/>
      <c r="L614" s="365"/>
      <c r="M614" s="249"/>
      <c r="N614" s="229">
        <f>[2]pdc2018!N614</f>
        <v>0</v>
      </c>
      <c r="O614" s="230">
        <f>[2]pdc2018!O614</f>
        <v>0</v>
      </c>
      <c r="P614" s="230">
        <f>[2]pdc2018!P614</f>
        <v>0</v>
      </c>
      <c r="Q614" s="230">
        <f>[2]pdc2018!Q614</f>
        <v>0</v>
      </c>
      <c r="R614" s="230">
        <f>[2]pdc2018!R614</f>
        <v>0</v>
      </c>
      <c r="S614" s="231">
        <f>[2]pdc2018!S614</f>
        <v>0</v>
      </c>
      <c r="T614" s="229">
        <f t="shared" si="54"/>
        <v>0</v>
      </c>
      <c r="U614" s="232" t="str">
        <f t="shared" si="55"/>
        <v/>
      </c>
      <c r="V614" s="229">
        <f t="shared" si="56"/>
        <v>0</v>
      </c>
      <c r="W614" s="232" t="str">
        <f t="shared" si="57"/>
        <v/>
      </c>
      <c r="X614" s="229">
        <f t="shared" si="58"/>
        <v>0</v>
      </c>
      <c r="Y614" s="232" t="str">
        <f t="shared" si="59"/>
        <v/>
      </c>
    </row>
    <row r="615" spans="1:25" ht="25.5" customHeight="1">
      <c r="A615" s="287" t="s">
        <v>761</v>
      </c>
      <c r="B615" s="288" t="s">
        <v>1831</v>
      </c>
      <c r="C615" s="289" t="s">
        <v>2723</v>
      </c>
      <c r="D615" s="289" t="s">
        <v>2717</v>
      </c>
      <c r="E615" s="265" t="s">
        <v>760</v>
      </c>
      <c r="F615" s="245" t="s">
        <v>759</v>
      </c>
      <c r="G615" s="259" t="s">
        <v>29</v>
      </c>
      <c r="H615" s="259" t="s">
        <v>3124</v>
      </c>
      <c r="I615" s="260" t="s">
        <v>762</v>
      </c>
      <c r="J615" s="261" t="s">
        <v>2403</v>
      </c>
      <c r="K615" s="364" t="s">
        <v>2404</v>
      </c>
      <c r="L615" s="366" t="s">
        <v>1733</v>
      </c>
      <c r="M615" s="249"/>
      <c r="N615" s="229">
        <f>[2]pdc2018!N615</f>
        <v>1754034.02</v>
      </c>
      <c r="O615" s="230">
        <f>[2]pdc2018!O615</f>
        <v>2504000</v>
      </c>
      <c r="P615" s="230">
        <f>[2]pdc2018!P615</f>
        <v>2504000</v>
      </c>
      <c r="Q615" s="230">
        <f>[2]pdc2018!Q615</f>
        <v>2504000</v>
      </c>
      <c r="R615" s="230">
        <f>[2]pdc2018!R615</f>
        <v>2504000</v>
      </c>
      <c r="S615" s="231">
        <f>[2]pdc2018!S615</f>
        <v>2504000</v>
      </c>
      <c r="T615" s="229">
        <f t="shared" si="54"/>
        <v>0</v>
      </c>
      <c r="U615" s="232">
        <f t="shared" si="55"/>
        <v>0</v>
      </c>
      <c r="V615" s="229">
        <f t="shared" si="56"/>
        <v>0</v>
      </c>
      <c r="W615" s="232">
        <f t="shared" si="57"/>
        <v>0</v>
      </c>
      <c r="X615" s="229">
        <f t="shared" si="58"/>
        <v>0</v>
      </c>
      <c r="Y615" s="232">
        <f t="shared" si="59"/>
        <v>0</v>
      </c>
    </row>
    <row r="616" spans="1:25" ht="16.5" customHeight="1">
      <c r="A616" s="290" t="s">
        <v>763</v>
      </c>
      <c r="B616" s="291" t="s">
        <v>1831</v>
      </c>
      <c r="C616" s="292" t="s">
        <v>810</v>
      </c>
      <c r="D616" s="292" t="s">
        <v>2719</v>
      </c>
      <c r="E616" s="258" t="s">
        <v>765</v>
      </c>
      <c r="F616" s="236" t="s">
        <v>764</v>
      </c>
      <c r="G616" s="259"/>
      <c r="H616" s="259"/>
      <c r="I616" s="260"/>
      <c r="J616" s="261"/>
      <c r="K616" s="364"/>
      <c r="L616" s="365"/>
      <c r="M616" s="249"/>
      <c r="N616" s="229">
        <f>[2]pdc2018!N616</f>
        <v>0</v>
      </c>
      <c r="O616" s="230">
        <f>[2]pdc2018!O616</f>
        <v>0</v>
      </c>
      <c r="P616" s="230">
        <f>[2]pdc2018!P616</f>
        <v>0</v>
      </c>
      <c r="Q616" s="230">
        <f>[2]pdc2018!Q616</f>
        <v>0</v>
      </c>
      <c r="R616" s="230">
        <f>[2]pdc2018!R616</f>
        <v>0</v>
      </c>
      <c r="S616" s="231">
        <f>[2]pdc2018!S616</f>
        <v>0</v>
      </c>
      <c r="T616" s="229">
        <f t="shared" si="54"/>
        <v>0</v>
      </c>
      <c r="U616" s="232" t="str">
        <f t="shared" si="55"/>
        <v/>
      </c>
      <c r="V616" s="229">
        <f t="shared" si="56"/>
        <v>0</v>
      </c>
      <c r="W616" s="232" t="str">
        <f t="shared" si="57"/>
        <v/>
      </c>
      <c r="X616" s="229">
        <f t="shared" si="58"/>
        <v>0</v>
      </c>
      <c r="Y616" s="232" t="str">
        <f t="shared" si="59"/>
        <v/>
      </c>
    </row>
    <row r="617" spans="1:25" ht="16.5" customHeight="1">
      <c r="A617" s="287" t="s">
        <v>766</v>
      </c>
      <c r="B617" s="288" t="s">
        <v>1831</v>
      </c>
      <c r="C617" s="289" t="s">
        <v>810</v>
      </c>
      <c r="D617" s="289" t="s">
        <v>2717</v>
      </c>
      <c r="E617" s="265" t="s">
        <v>765</v>
      </c>
      <c r="F617" s="245" t="s">
        <v>764</v>
      </c>
      <c r="G617" s="259" t="s">
        <v>863</v>
      </c>
      <c r="H617" s="259" t="s">
        <v>3122</v>
      </c>
      <c r="I617" s="260" t="s">
        <v>3123</v>
      </c>
      <c r="J617" s="261" t="s">
        <v>3198</v>
      </c>
      <c r="K617" s="358" t="s">
        <v>2391</v>
      </c>
      <c r="L617" s="366" t="s">
        <v>1733</v>
      </c>
      <c r="M617" s="249"/>
      <c r="N617" s="229">
        <f>[2]pdc2018!N617</f>
        <v>25640.94</v>
      </c>
      <c r="O617" s="230">
        <f>[2]pdc2018!O617</f>
        <v>30000</v>
      </c>
      <c r="P617" s="230">
        <f>[2]pdc2018!P617</f>
        <v>30000</v>
      </c>
      <c r="Q617" s="230">
        <f>[2]pdc2018!Q617</f>
        <v>30000</v>
      </c>
      <c r="R617" s="230">
        <f>[2]pdc2018!R617</f>
        <v>30000</v>
      </c>
      <c r="S617" s="231">
        <f>[2]pdc2018!S617</f>
        <v>30000</v>
      </c>
      <c r="T617" s="229">
        <f t="shared" si="54"/>
        <v>0</v>
      </c>
      <c r="U617" s="232">
        <f t="shared" si="55"/>
        <v>0</v>
      </c>
      <c r="V617" s="229">
        <f t="shared" si="56"/>
        <v>0</v>
      </c>
      <c r="W617" s="232">
        <f t="shared" si="57"/>
        <v>0</v>
      </c>
      <c r="X617" s="229">
        <f t="shared" si="58"/>
        <v>0</v>
      </c>
      <c r="Y617" s="232">
        <f t="shared" si="59"/>
        <v>0</v>
      </c>
    </row>
    <row r="618" spans="1:25" ht="22.5" customHeight="1">
      <c r="A618" s="290" t="s">
        <v>767</v>
      </c>
      <c r="B618" s="291" t="s">
        <v>1831</v>
      </c>
      <c r="C618" s="292" t="s">
        <v>2724</v>
      </c>
      <c r="D618" s="292" t="s">
        <v>2719</v>
      </c>
      <c r="E618" s="258" t="s">
        <v>769</v>
      </c>
      <c r="F618" s="236" t="s">
        <v>768</v>
      </c>
      <c r="G618" s="259"/>
      <c r="H618" s="259"/>
      <c r="I618" s="260"/>
      <c r="J618" s="261"/>
      <c r="K618" s="364"/>
      <c r="L618" s="365"/>
      <c r="M618" s="249"/>
      <c r="N618" s="229">
        <f>[2]pdc2018!N618</f>
        <v>0</v>
      </c>
      <c r="O618" s="230">
        <f>[2]pdc2018!O618</f>
        <v>0</v>
      </c>
      <c r="P618" s="230">
        <f>[2]pdc2018!P618</f>
        <v>0</v>
      </c>
      <c r="Q618" s="230">
        <f>[2]pdc2018!Q618</f>
        <v>0</v>
      </c>
      <c r="R618" s="230">
        <f>[2]pdc2018!R618</f>
        <v>0</v>
      </c>
      <c r="S618" s="231">
        <f>[2]pdc2018!S618</f>
        <v>0</v>
      </c>
      <c r="T618" s="229">
        <f t="shared" si="54"/>
        <v>0</v>
      </c>
      <c r="U618" s="232" t="str">
        <f t="shared" si="55"/>
        <v/>
      </c>
      <c r="V618" s="229">
        <f t="shared" si="56"/>
        <v>0</v>
      </c>
      <c r="W618" s="232" t="str">
        <f t="shared" si="57"/>
        <v/>
      </c>
      <c r="X618" s="229">
        <f t="shared" si="58"/>
        <v>0</v>
      </c>
      <c r="Y618" s="232" t="str">
        <f t="shared" si="59"/>
        <v/>
      </c>
    </row>
    <row r="619" spans="1:25" ht="22.5" customHeight="1">
      <c r="A619" s="287" t="s">
        <v>770</v>
      </c>
      <c r="B619" s="288" t="s">
        <v>1831</v>
      </c>
      <c r="C619" s="289" t="s">
        <v>2724</v>
      </c>
      <c r="D619" s="289" t="s">
        <v>2717</v>
      </c>
      <c r="E619" s="265" t="s">
        <v>769</v>
      </c>
      <c r="F619" s="245" t="s">
        <v>768</v>
      </c>
      <c r="G619" s="259" t="s">
        <v>28</v>
      </c>
      <c r="H619" s="259" t="s">
        <v>3125</v>
      </c>
      <c r="I619" s="260" t="s">
        <v>771</v>
      </c>
      <c r="J619" s="261" t="s">
        <v>2403</v>
      </c>
      <c r="K619" s="364" t="s">
        <v>2404</v>
      </c>
      <c r="L619" s="366" t="s">
        <v>1733</v>
      </c>
      <c r="M619" s="249"/>
      <c r="N619" s="229">
        <f>[2]pdc2018!N619</f>
        <v>274780.64</v>
      </c>
      <c r="O619" s="230">
        <f>[2]pdc2018!O619</f>
        <v>298900</v>
      </c>
      <c r="P619" s="230">
        <f>[2]pdc2018!P619</f>
        <v>298900</v>
      </c>
      <c r="Q619" s="230">
        <f>[2]pdc2018!Q619</f>
        <v>298900</v>
      </c>
      <c r="R619" s="230">
        <f>[2]pdc2018!R619</f>
        <v>298900</v>
      </c>
      <c r="S619" s="231">
        <f>[2]pdc2018!S619</f>
        <v>298900</v>
      </c>
      <c r="T619" s="229">
        <f t="shared" si="54"/>
        <v>0</v>
      </c>
      <c r="U619" s="232">
        <f t="shared" si="55"/>
        <v>0</v>
      </c>
      <c r="V619" s="229">
        <f t="shared" si="56"/>
        <v>0</v>
      </c>
      <c r="W619" s="232">
        <f t="shared" si="57"/>
        <v>0</v>
      </c>
      <c r="X619" s="229">
        <f t="shared" si="58"/>
        <v>0</v>
      </c>
      <c r="Y619" s="232">
        <f t="shared" si="59"/>
        <v>0</v>
      </c>
    </row>
    <row r="620" spans="1:25" ht="18" customHeight="1">
      <c r="A620" s="290" t="s">
        <v>772</v>
      </c>
      <c r="B620" s="291" t="s">
        <v>1831</v>
      </c>
      <c r="C620" s="292" t="s">
        <v>2824</v>
      </c>
      <c r="D620" s="292" t="s">
        <v>2719</v>
      </c>
      <c r="E620" s="258" t="s">
        <v>774</v>
      </c>
      <c r="F620" s="236" t="s">
        <v>773</v>
      </c>
      <c r="G620" s="259"/>
      <c r="H620" s="259"/>
      <c r="I620" s="260"/>
      <c r="J620" s="261"/>
      <c r="K620" s="364"/>
      <c r="L620" s="365"/>
      <c r="M620" s="249"/>
      <c r="N620" s="229">
        <f>[2]pdc2018!N620</f>
        <v>0</v>
      </c>
      <c r="O620" s="230">
        <f>[2]pdc2018!O620</f>
        <v>0</v>
      </c>
      <c r="P620" s="230">
        <f>[2]pdc2018!P620</f>
        <v>0</v>
      </c>
      <c r="Q620" s="230">
        <f>[2]pdc2018!Q620</f>
        <v>0</v>
      </c>
      <c r="R620" s="230">
        <f>[2]pdc2018!R620</f>
        <v>0</v>
      </c>
      <c r="S620" s="231">
        <f>[2]pdc2018!S620</f>
        <v>0</v>
      </c>
      <c r="T620" s="229">
        <f t="shared" si="54"/>
        <v>0</v>
      </c>
      <c r="U620" s="232" t="str">
        <f t="shared" si="55"/>
        <v/>
      </c>
      <c r="V620" s="229">
        <f t="shared" si="56"/>
        <v>0</v>
      </c>
      <c r="W620" s="232" t="str">
        <f t="shared" si="57"/>
        <v/>
      </c>
      <c r="X620" s="229">
        <f t="shared" si="58"/>
        <v>0</v>
      </c>
      <c r="Y620" s="232" t="str">
        <f t="shared" si="59"/>
        <v/>
      </c>
    </row>
    <row r="621" spans="1:25" ht="18" customHeight="1">
      <c r="A621" s="287" t="s">
        <v>775</v>
      </c>
      <c r="B621" s="288" t="s">
        <v>1831</v>
      </c>
      <c r="C621" s="289" t="s">
        <v>2824</v>
      </c>
      <c r="D621" s="289" t="s">
        <v>2717</v>
      </c>
      <c r="E621" s="265" t="s">
        <v>774</v>
      </c>
      <c r="F621" s="245" t="s">
        <v>773</v>
      </c>
      <c r="G621" s="259" t="s">
        <v>29</v>
      </c>
      <c r="H621" s="259" t="s">
        <v>3124</v>
      </c>
      <c r="I621" s="260" t="s">
        <v>762</v>
      </c>
      <c r="J621" s="261" t="s">
        <v>2403</v>
      </c>
      <c r="K621" s="364" t="s">
        <v>2404</v>
      </c>
      <c r="L621" s="366" t="s">
        <v>1733</v>
      </c>
      <c r="M621" s="249"/>
      <c r="N621" s="229">
        <f>[2]pdc2018!N621</f>
        <v>318386.52</v>
      </c>
      <c r="O621" s="230">
        <f>[2]pdc2018!O621</f>
        <v>390800</v>
      </c>
      <c r="P621" s="230">
        <f>[2]pdc2018!P621</f>
        <v>390800</v>
      </c>
      <c r="Q621" s="230">
        <f>[2]pdc2018!Q621</f>
        <v>390800</v>
      </c>
      <c r="R621" s="230">
        <f>[2]pdc2018!R621</f>
        <v>390800</v>
      </c>
      <c r="S621" s="231">
        <f>[2]pdc2018!S621</f>
        <v>390800</v>
      </c>
      <c r="T621" s="229">
        <f t="shared" si="54"/>
        <v>0</v>
      </c>
      <c r="U621" s="232">
        <f t="shared" si="55"/>
        <v>0</v>
      </c>
      <c r="V621" s="229">
        <f t="shared" si="56"/>
        <v>0</v>
      </c>
      <c r="W621" s="232">
        <f t="shared" si="57"/>
        <v>0</v>
      </c>
      <c r="X621" s="229">
        <f t="shared" si="58"/>
        <v>0</v>
      </c>
      <c r="Y621" s="232">
        <f t="shared" si="59"/>
        <v>0</v>
      </c>
    </row>
    <row r="622" spans="1:25" ht="26.25" customHeight="1">
      <c r="A622" s="290" t="s">
        <v>776</v>
      </c>
      <c r="B622" s="291" t="s">
        <v>1831</v>
      </c>
      <c r="C622" s="292" t="s">
        <v>2726</v>
      </c>
      <c r="D622" s="292" t="s">
        <v>2719</v>
      </c>
      <c r="E622" s="258" t="s">
        <v>778</v>
      </c>
      <c r="F622" s="258" t="s">
        <v>777</v>
      </c>
      <c r="G622" s="259"/>
      <c r="H622" s="259"/>
      <c r="I622" s="260"/>
      <c r="J622" s="261"/>
      <c r="K622" s="364"/>
      <c r="L622" s="365"/>
      <c r="M622" s="249"/>
      <c r="N622" s="229">
        <f>[2]pdc2018!N622</f>
        <v>0</v>
      </c>
      <c r="O622" s="230">
        <f>[2]pdc2018!O622</f>
        <v>0</v>
      </c>
      <c r="P622" s="230">
        <f>[2]pdc2018!P622</f>
        <v>0</v>
      </c>
      <c r="Q622" s="230">
        <f>[2]pdc2018!Q622</f>
        <v>0</v>
      </c>
      <c r="R622" s="230">
        <f>[2]pdc2018!R622</f>
        <v>0</v>
      </c>
      <c r="S622" s="231">
        <f>[2]pdc2018!S622</f>
        <v>0</v>
      </c>
      <c r="T622" s="229">
        <f t="shared" si="54"/>
        <v>0</v>
      </c>
      <c r="U622" s="232" t="str">
        <f t="shared" si="55"/>
        <v/>
      </c>
      <c r="V622" s="229">
        <f t="shared" si="56"/>
        <v>0</v>
      </c>
      <c r="W622" s="232" t="str">
        <f t="shared" si="57"/>
        <v/>
      </c>
      <c r="X622" s="229">
        <f t="shared" si="58"/>
        <v>0</v>
      </c>
      <c r="Y622" s="232" t="str">
        <f t="shared" si="59"/>
        <v/>
      </c>
    </row>
    <row r="623" spans="1:25" ht="26.25" customHeight="1">
      <c r="A623" s="287" t="s">
        <v>779</v>
      </c>
      <c r="B623" s="288" t="s">
        <v>1831</v>
      </c>
      <c r="C623" s="289" t="s">
        <v>2726</v>
      </c>
      <c r="D623" s="289" t="s">
        <v>2717</v>
      </c>
      <c r="E623" s="265" t="s">
        <v>778</v>
      </c>
      <c r="F623" s="245" t="s">
        <v>777</v>
      </c>
      <c r="G623" s="259" t="s">
        <v>354</v>
      </c>
      <c r="H623" s="259" t="s">
        <v>3358</v>
      </c>
      <c r="I623" s="260" t="s">
        <v>3398</v>
      </c>
      <c r="J623" s="261" t="s">
        <v>624</v>
      </c>
      <c r="K623" s="364" t="s">
        <v>2407</v>
      </c>
      <c r="L623" s="366" t="s">
        <v>1733</v>
      </c>
      <c r="M623" s="249"/>
      <c r="N623" s="229">
        <f>[2]pdc2018!N623</f>
        <v>108900</v>
      </c>
      <c r="O623" s="230">
        <f>[2]pdc2018!O623</f>
        <v>108900</v>
      </c>
      <c r="P623" s="230">
        <f>[2]pdc2018!P623</f>
        <v>36300</v>
      </c>
      <c r="Q623" s="230">
        <f>[2]pdc2018!Q623</f>
        <v>0</v>
      </c>
      <c r="R623" s="230">
        <f>[2]pdc2018!R623</f>
        <v>0</v>
      </c>
      <c r="S623" s="231">
        <f>[2]pdc2018!S623</f>
        <v>0</v>
      </c>
      <c r="T623" s="229">
        <f t="shared" si="54"/>
        <v>-36300</v>
      </c>
      <c r="U623" s="232">
        <f t="shared" si="55"/>
        <v>-1</v>
      </c>
      <c r="V623" s="229">
        <f t="shared" si="56"/>
        <v>0</v>
      </c>
      <c r="W623" s="232" t="str">
        <f t="shared" si="57"/>
        <v/>
      </c>
      <c r="X623" s="229">
        <f t="shared" si="58"/>
        <v>0</v>
      </c>
      <c r="Y623" s="232" t="str">
        <f t="shared" si="59"/>
        <v/>
      </c>
    </row>
    <row r="624" spans="1:25" ht="26.25" customHeight="1">
      <c r="A624" s="290" t="s">
        <v>780</v>
      </c>
      <c r="B624" s="291" t="s">
        <v>1831</v>
      </c>
      <c r="C624" s="292" t="s">
        <v>1713</v>
      </c>
      <c r="D624" s="292" t="s">
        <v>2719</v>
      </c>
      <c r="E624" s="258" t="s">
        <v>782</v>
      </c>
      <c r="F624" s="236" t="s">
        <v>781</v>
      </c>
      <c r="G624" s="259"/>
      <c r="H624" s="259"/>
      <c r="I624" s="260"/>
      <c r="J624" s="261"/>
      <c r="K624" s="364"/>
      <c r="L624" s="365"/>
      <c r="M624" s="249"/>
      <c r="N624" s="229">
        <f>[2]pdc2018!N624</f>
        <v>0</v>
      </c>
      <c r="O624" s="230">
        <f>[2]pdc2018!O624</f>
        <v>0</v>
      </c>
      <c r="P624" s="230">
        <f>[2]pdc2018!P624</f>
        <v>0</v>
      </c>
      <c r="Q624" s="230">
        <f>[2]pdc2018!Q624</f>
        <v>0</v>
      </c>
      <c r="R624" s="230">
        <f>[2]pdc2018!R624</f>
        <v>0</v>
      </c>
      <c r="S624" s="231">
        <f>[2]pdc2018!S624</f>
        <v>0</v>
      </c>
      <c r="T624" s="229">
        <f t="shared" si="54"/>
        <v>0</v>
      </c>
      <c r="U624" s="232" t="str">
        <f t="shared" si="55"/>
        <v/>
      </c>
      <c r="V624" s="229">
        <f t="shared" si="56"/>
        <v>0</v>
      </c>
      <c r="W624" s="232" t="str">
        <f t="shared" si="57"/>
        <v/>
      </c>
      <c r="X624" s="229">
        <f t="shared" si="58"/>
        <v>0</v>
      </c>
      <c r="Y624" s="232" t="str">
        <f t="shared" si="59"/>
        <v/>
      </c>
    </row>
    <row r="625" spans="1:25" ht="26.25" customHeight="1">
      <c r="A625" s="287" t="s">
        <v>783</v>
      </c>
      <c r="B625" s="288" t="s">
        <v>1831</v>
      </c>
      <c r="C625" s="289" t="s">
        <v>1713</v>
      </c>
      <c r="D625" s="289" t="s">
        <v>2717</v>
      </c>
      <c r="E625" s="265" t="s">
        <v>782</v>
      </c>
      <c r="F625" s="245" t="s">
        <v>781</v>
      </c>
      <c r="G625" s="259" t="s">
        <v>354</v>
      </c>
      <c r="H625" s="259" t="s">
        <v>3358</v>
      </c>
      <c r="I625" s="260" t="s">
        <v>3398</v>
      </c>
      <c r="J625" s="261" t="s">
        <v>624</v>
      </c>
      <c r="K625" s="364" t="s">
        <v>2407</v>
      </c>
      <c r="L625" s="366" t="s">
        <v>1733</v>
      </c>
      <c r="M625" s="249"/>
      <c r="N625" s="229">
        <f>[2]pdc2018!N625</f>
        <v>1654948.65</v>
      </c>
      <c r="O625" s="230">
        <f>[2]pdc2018!O625</f>
        <v>1853800</v>
      </c>
      <c r="P625" s="230">
        <f>[2]pdc2018!P625</f>
        <v>1853800</v>
      </c>
      <c r="Q625" s="230">
        <f>[2]pdc2018!Q625</f>
        <v>1853800</v>
      </c>
      <c r="R625" s="230">
        <f>[2]pdc2018!R625</f>
        <v>1853800</v>
      </c>
      <c r="S625" s="231">
        <f>[2]pdc2018!S625</f>
        <v>1853800</v>
      </c>
      <c r="T625" s="229">
        <f t="shared" si="54"/>
        <v>0</v>
      </c>
      <c r="U625" s="232">
        <f t="shared" si="55"/>
        <v>0</v>
      </c>
      <c r="V625" s="229">
        <f t="shared" si="56"/>
        <v>0</v>
      </c>
      <c r="W625" s="232">
        <f t="shared" si="57"/>
        <v>0</v>
      </c>
      <c r="X625" s="229">
        <f t="shared" si="58"/>
        <v>0</v>
      </c>
      <c r="Y625" s="232">
        <f t="shared" si="59"/>
        <v>0</v>
      </c>
    </row>
    <row r="626" spans="1:25" ht="26.25" customHeight="1">
      <c r="A626" s="290" t="s">
        <v>784</v>
      </c>
      <c r="B626" s="291" t="s">
        <v>1831</v>
      </c>
      <c r="C626" s="292" t="s">
        <v>2128</v>
      </c>
      <c r="D626" s="292" t="s">
        <v>2719</v>
      </c>
      <c r="E626" s="293" t="s">
        <v>3126</v>
      </c>
      <c r="F626" s="293" t="s">
        <v>785</v>
      </c>
      <c r="G626" s="259"/>
      <c r="H626" s="259"/>
      <c r="I626" s="260"/>
      <c r="J626" s="261"/>
      <c r="K626" s="364"/>
      <c r="L626" s="365"/>
      <c r="M626" s="249"/>
      <c r="N626" s="229">
        <f>[2]pdc2018!N626</f>
        <v>0</v>
      </c>
      <c r="O626" s="230">
        <f>[2]pdc2018!O626</f>
        <v>0</v>
      </c>
      <c r="P626" s="230">
        <f>[2]pdc2018!P626</f>
        <v>0</v>
      </c>
      <c r="Q626" s="230">
        <f>[2]pdc2018!Q626</f>
        <v>0</v>
      </c>
      <c r="R626" s="230">
        <f>[2]pdc2018!R626</f>
        <v>0</v>
      </c>
      <c r="S626" s="231">
        <f>[2]pdc2018!S626</f>
        <v>0</v>
      </c>
      <c r="T626" s="229">
        <f t="shared" si="54"/>
        <v>0</v>
      </c>
      <c r="U626" s="232" t="str">
        <f t="shared" si="55"/>
        <v/>
      </c>
      <c r="V626" s="229">
        <f t="shared" si="56"/>
        <v>0</v>
      </c>
      <c r="W626" s="232" t="str">
        <f t="shared" si="57"/>
        <v/>
      </c>
      <c r="X626" s="229">
        <f t="shared" si="58"/>
        <v>0</v>
      </c>
      <c r="Y626" s="232" t="str">
        <f t="shared" si="59"/>
        <v/>
      </c>
    </row>
    <row r="627" spans="1:25" ht="26.25" customHeight="1">
      <c r="A627" s="287" t="s">
        <v>786</v>
      </c>
      <c r="B627" s="288" t="s">
        <v>1831</v>
      </c>
      <c r="C627" s="289" t="s">
        <v>2128</v>
      </c>
      <c r="D627" s="289" t="s">
        <v>893</v>
      </c>
      <c r="E627" s="265" t="s">
        <v>787</v>
      </c>
      <c r="F627" s="294" t="s">
        <v>2858</v>
      </c>
      <c r="G627" s="259" t="s">
        <v>865</v>
      </c>
      <c r="H627" s="259" t="s">
        <v>2859</v>
      </c>
      <c r="I627" s="260" t="s">
        <v>2860</v>
      </c>
      <c r="J627" s="261" t="s">
        <v>3198</v>
      </c>
      <c r="K627" s="358" t="s">
        <v>2391</v>
      </c>
      <c r="L627" s="366" t="s">
        <v>1733</v>
      </c>
      <c r="M627" s="249"/>
      <c r="N627" s="229">
        <f>[2]pdc2018!N627</f>
        <v>0</v>
      </c>
      <c r="O627" s="230">
        <f>[2]pdc2018!O627</f>
        <v>0</v>
      </c>
      <c r="P627" s="230">
        <f>[2]pdc2018!P627</f>
        <v>0</v>
      </c>
      <c r="Q627" s="230">
        <f>[2]pdc2018!Q627</f>
        <v>0</v>
      </c>
      <c r="R627" s="230">
        <f>[2]pdc2018!R627</f>
        <v>0</v>
      </c>
      <c r="S627" s="231">
        <f>[2]pdc2018!S627</f>
        <v>0</v>
      </c>
      <c r="T627" s="229">
        <f t="shared" si="54"/>
        <v>0</v>
      </c>
      <c r="U627" s="232" t="str">
        <f t="shared" si="55"/>
        <v/>
      </c>
      <c r="V627" s="229">
        <f t="shared" si="56"/>
        <v>0</v>
      </c>
      <c r="W627" s="232" t="str">
        <f t="shared" si="57"/>
        <v/>
      </c>
      <c r="X627" s="229">
        <f t="shared" si="58"/>
        <v>0</v>
      </c>
      <c r="Y627" s="232" t="str">
        <f t="shared" si="59"/>
        <v/>
      </c>
    </row>
    <row r="628" spans="1:25" ht="26.25" customHeight="1">
      <c r="A628" s="287" t="s">
        <v>788</v>
      </c>
      <c r="B628" s="288" t="s">
        <v>1831</v>
      </c>
      <c r="C628" s="289" t="s">
        <v>2128</v>
      </c>
      <c r="D628" s="289" t="s">
        <v>894</v>
      </c>
      <c r="E628" s="265" t="s">
        <v>789</v>
      </c>
      <c r="F628" s="294" t="s">
        <v>2861</v>
      </c>
      <c r="G628" s="259" t="s">
        <v>864</v>
      </c>
      <c r="H628" s="259" t="s">
        <v>2862</v>
      </c>
      <c r="I628" s="260" t="s">
        <v>2863</v>
      </c>
      <c r="J628" s="261" t="s">
        <v>3198</v>
      </c>
      <c r="K628" s="358" t="s">
        <v>2391</v>
      </c>
      <c r="L628" s="366" t="s">
        <v>1733</v>
      </c>
      <c r="M628" s="249"/>
      <c r="N628" s="229">
        <f>[2]pdc2018!N628</f>
        <v>129201.68</v>
      </c>
      <c r="O628" s="230">
        <f>[2]pdc2018!O628</f>
        <v>164000</v>
      </c>
      <c r="P628" s="230">
        <f>[2]pdc2018!P628</f>
        <v>113000</v>
      </c>
      <c r="Q628" s="230">
        <f>[2]pdc2018!Q628</f>
        <v>113000</v>
      </c>
      <c r="R628" s="230">
        <f>[2]pdc2018!R628</f>
        <v>113000</v>
      </c>
      <c r="S628" s="231">
        <f>[2]pdc2018!S628</f>
        <v>113000</v>
      </c>
      <c r="T628" s="229">
        <f t="shared" si="54"/>
        <v>0</v>
      </c>
      <c r="U628" s="232">
        <f t="shared" si="55"/>
        <v>0</v>
      </c>
      <c r="V628" s="229">
        <f t="shared" si="56"/>
        <v>0</v>
      </c>
      <c r="W628" s="232">
        <f t="shared" si="57"/>
        <v>0</v>
      </c>
      <c r="X628" s="229">
        <f t="shared" si="58"/>
        <v>0</v>
      </c>
      <c r="Y628" s="232">
        <f t="shared" si="59"/>
        <v>0</v>
      </c>
    </row>
    <row r="629" spans="1:25" ht="26.25" customHeight="1">
      <c r="A629" s="287" t="s">
        <v>203</v>
      </c>
      <c r="B629" s="288" t="s">
        <v>1831</v>
      </c>
      <c r="C629" s="289" t="s">
        <v>2128</v>
      </c>
      <c r="D629" s="289" t="s">
        <v>915</v>
      </c>
      <c r="E629" s="265" t="s">
        <v>204</v>
      </c>
      <c r="F629" s="294" t="s">
        <v>2864</v>
      </c>
      <c r="G629" s="259" t="s">
        <v>27</v>
      </c>
      <c r="H629" s="259" t="s">
        <v>205</v>
      </c>
      <c r="I629" s="260" t="s">
        <v>2865</v>
      </c>
      <c r="J629" s="261" t="s">
        <v>2401</v>
      </c>
      <c r="K629" s="364" t="s">
        <v>3024</v>
      </c>
      <c r="L629" s="366" t="s">
        <v>1733</v>
      </c>
      <c r="M629" s="249"/>
      <c r="N629" s="229">
        <f>[2]pdc2018!N629</f>
        <v>0</v>
      </c>
      <c r="O629" s="230">
        <f>[2]pdc2018!O629</f>
        <v>0</v>
      </c>
      <c r="P629" s="230">
        <f>[2]pdc2018!P629</f>
        <v>0</v>
      </c>
      <c r="Q629" s="230">
        <f>[2]pdc2018!Q629</f>
        <v>0</v>
      </c>
      <c r="R629" s="230">
        <f>[2]pdc2018!R629</f>
        <v>0</v>
      </c>
      <c r="S629" s="231">
        <f>[2]pdc2018!S629</f>
        <v>0</v>
      </c>
      <c r="T629" s="229">
        <f t="shared" si="54"/>
        <v>0</v>
      </c>
      <c r="U629" s="232" t="str">
        <f t="shared" si="55"/>
        <v/>
      </c>
      <c r="V629" s="229">
        <f t="shared" si="56"/>
        <v>0</v>
      </c>
      <c r="W629" s="232" t="str">
        <f t="shared" si="57"/>
        <v/>
      </c>
      <c r="X629" s="229">
        <f t="shared" si="58"/>
        <v>0</v>
      </c>
      <c r="Y629" s="232" t="str">
        <f t="shared" si="59"/>
        <v/>
      </c>
    </row>
    <row r="630" spans="1:25" ht="26.25" customHeight="1">
      <c r="A630" s="287" t="s">
        <v>608</v>
      </c>
      <c r="B630" s="288" t="s">
        <v>1831</v>
      </c>
      <c r="C630" s="289" t="s">
        <v>2128</v>
      </c>
      <c r="D630" s="289" t="s">
        <v>916</v>
      </c>
      <c r="E630" s="265" t="s">
        <v>609</v>
      </c>
      <c r="F630" s="294" t="s">
        <v>2866</v>
      </c>
      <c r="G630" s="259" t="s">
        <v>26</v>
      </c>
      <c r="H630" s="259" t="s">
        <v>2867</v>
      </c>
      <c r="I630" s="260" t="s">
        <v>2868</v>
      </c>
      <c r="J630" s="261" t="s">
        <v>2401</v>
      </c>
      <c r="K630" s="364" t="s">
        <v>3024</v>
      </c>
      <c r="L630" s="366" t="s">
        <v>1733</v>
      </c>
      <c r="M630" s="249"/>
      <c r="N630" s="229">
        <f>[2]pdc2018!N630</f>
        <v>31253.75</v>
      </c>
      <c r="O630" s="230">
        <f>[2]pdc2018!O630</f>
        <v>80000</v>
      </c>
      <c r="P630" s="230">
        <f>[2]pdc2018!P630</f>
        <v>80000</v>
      </c>
      <c r="Q630" s="230">
        <f>[2]pdc2018!Q630</f>
        <v>80000</v>
      </c>
      <c r="R630" s="230">
        <f>[2]pdc2018!R630</f>
        <v>80000</v>
      </c>
      <c r="S630" s="231">
        <f>[2]pdc2018!S630</f>
        <v>80000</v>
      </c>
      <c r="T630" s="229">
        <f t="shared" si="54"/>
        <v>0</v>
      </c>
      <c r="U630" s="232">
        <f t="shared" si="55"/>
        <v>0</v>
      </c>
      <c r="V630" s="229">
        <f t="shared" si="56"/>
        <v>0</v>
      </c>
      <c r="W630" s="232">
        <f t="shared" si="57"/>
        <v>0</v>
      </c>
      <c r="X630" s="229">
        <f t="shared" si="58"/>
        <v>0</v>
      </c>
      <c r="Y630" s="232">
        <f t="shared" si="59"/>
        <v>0</v>
      </c>
    </row>
    <row r="631" spans="1:25" ht="26.25" customHeight="1">
      <c r="A631" s="290" t="s">
        <v>610</v>
      </c>
      <c r="B631" s="291" t="s">
        <v>1831</v>
      </c>
      <c r="C631" s="292" t="s">
        <v>2129</v>
      </c>
      <c r="D631" s="292" t="s">
        <v>2719</v>
      </c>
      <c r="E631" s="258" t="s">
        <v>612</v>
      </c>
      <c r="F631" s="295" t="s">
        <v>611</v>
      </c>
      <c r="G631" s="259"/>
      <c r="H631" s="259"/>
      <c r="I631" s="260"/>
      <c r="J631" s="261"/>
      <c r="K631" s="364"/>
      <c r="L631" s="365"/>
      <c r="M631" s="249"/>
      <c r="N631" s="229">
        <f>[2]pdc2018!N631</f>
        <v>0</v>
      </c>
      <c r="O631" s="230">
        <f>[2]pdc2018!O631</f>
        <v>0</v>
      </c>
      <c r="P631" s="230">
        <f>[2]pdc2018!P631</f>
        <v>0</v>
      </c>
      <c r="Q631" s="230">
        <f>[2]pdc2018!Q631</f>
        <v>0</v>
      </c>
      <c r="R631" s="230">
        <f>[2]pdc2018!R631</f>
        <v>0</v>
      </c>
      <c r="S631" s="231">
        <f>[2]pdc2018!S631</f>
        <v>0</v>
      </c>
      <c r="T631" s="229">
        <f t="shared" si="54"/>
        <v>0</v>
      </c>
      <c r="U631" s="232" t="str">
        <f t="shared" si="55"/>
        <v/>
      </c>
      <c r="V631" s="229">
        <f t="shared" si="56"/>
        <v>0</v>
      </c>
      <c r="W631" s="232" t="str">
        <f t="shared" si="57"/>
        <v/>
      </c>
      <c r="X631" s="229">
        <f t="shared" si="58"/>
        <v>0</v>
      </c>
      <c r="Y631" s="232" t="str">
        <f t="shared" si="59"/>
        <v/>
      </c>
    </row>
    <row r="632" spans="1:25" ht="26.25" customHeight="1">
      <c r="A632" s="287" t="s">
        <v>613</v>
      </c>
      <c r="B632" s="288" t="s">
        <v>1831</v>
      </c>
      <c r="C632" s="289" t="s">
        <v>2129</v>
      </c>
      <c r="D632" s="289" t="s">
        <v>2717</v>
      </c>
      <c r="E632" s="265" t="s">
        <v>3823</v>
      </c>
      <c r="F632" s="294" t="s">
        <v>3824</v>
      </c>
      <c r="G632" s="259" t="s">
        <v>354</v>
      </c>
      <c r="H632" s="259" t="s">
        <v>3358</v>
      </c>
      <c r="I632" s="260" t="s">
        <v>3398</v>
      </c>
      <c r="J632" s="261" t="s">
        <v>624</v>
      </c>
      <c r="K632" s="364" t="s">
        <v>2407</v>
      </c>
      <c r="L632" s="366" t="s">
        <v>1733</v>
      </c>
      <c r="M632" s="228"/>
      <c r="N632" s="229">
        <f>[2]pdc2018!N632</f>
        <v>892178.44</v>
      </c>
      <c r="O632" s="230">
        <f>[2]pdc2018!O632</f>
        <v>1350000</v>
      </c>
      <c r="P632" s="230">
        <f>[2]pdc2018!P632</f>
        <v>1897000</v>
      </c>
      <c r="Q632" s="230">
        <f>[2]pdc2018!Q632</f>
        <v>1897000</v>
      </c>
      <c r="R632" s="230">
        <f>[2]pdc2018!R632</f>
        <v>1897000</v>
      </c>
      <c r="S632" s="231">
        <f>[2]pdc2018!S632</f>
        <v>1897000</v>
      </c>
      <c r="T632" s="229">
        <f t="shared" si="54"/>
        <v>0</v>
      </c>
      <c r="U632" s="232">
        <f t="shared" si="55"/>
        <v>0</v>
      </c>
      <c r="V632" s="229">
        <f t="shared" si="56"/>
        <v>0</v>
      </c>
      <c r="W632" s="232">
        <f t="shared" si="57"/>
        <v>0</v>
      </c>
      <c r="X632" s="229">
        <f t="shared" si="58"/>
        <v>0</v>
      </c>
      <c r="Y632" s="232">
        <f t="shared" si="59"/>
        <v>0</v>
      </c>
    </row>
    <row r="633" spans="1:25" ht="26.25" customHeight="1">
      <c r="A633" s="219" t="s">
        <v>614</v>
      </c>
      <c r="B633" s="220" t="s">
        <v>615</v>
      </c>
      <c r="C633" s="221" t="s">
        <v>2718</v>
      </c>
      <c r="D633" s="221" t="s">
        <v>2719</v>
      </c>
      <c r="E633" s="222" t="s">
        <v>617</v>
      </c>
      <c r="F633" s="222" t="s">
        <v>616</v>
      </c>
      <c r="G633" s="223"/>
      <c r="H633" s="223"/>
      <c r="I633" s="224"/>
      <c r="J633" s="225"/>
      <c r="K633" s="362"/>
      <c r="L633" s="363"/>
      <c r="M633" s="249"/>
      <c r="N633" s="229">
        <f>[2]pdc2018!N633</f>
        <v>0</v>
      </c>
      <c r="O633" s="230">
        <f>[2]pdc2018!O633</f>
        <v>0</v>
      </c>
      <c r="P633" s="230">
        <f>[2]pdc2018!P633</f>
        <v>0</v>
      </c>
      <c r="Q633" s="230">
        <f>[2]pdc2018!Q633</f>
        <v>0</v>
      </c>
      <c r="R633" s="230">
        <f>[2]pdc2018!R633</f>
        <v>0</v>
      </c>
      <c r="S633" s="231">
        <f>[2]pdc2018!S633</f>
        <v>0</v>
      </c>
      <c r="T633" s="229">
        <f t="shared" si="54"/>
        <v>0</v>
      </c>
      <c r="U633" s="232" t="str">
        <f t="shared" si="55"/>
        <v/>
      </c>
      <c r="V633" s="229">
        <f t="shared" si="56"/>
        <v>0</v>
      </c>
      <c r="W633" s="232" t="str">
        <f t="shared" si="57"/>
        <v/>
      </c>
      <c r="X633" s="229">
        <f t="shared" si="58"/>
        <v>0</v>
      </c>
      <c r="Y633" s="232" t="str">
        <f t="shared" si="59"/>
        <v/>
      </c>
    </row>
    <row r="634" spans="1:25" ht="26.25" customHeight="1">
      <c r="A634" s="290" t="s">
        <v>618</v>
      </c>
      <c r="B634" s="291" t="s">
        <v>615</v>
      </c>
      <c r="C634" s="292" t="s">
        <v>2720</v>
      </c>
      <c r="D634" s="292" t="s">
        <v>2719</v>
      </c>
      <c r="E634" s="258" t="s">
        <v>620</v>
      </c>
      <c r="F634" s="295" t="s">
        <v>619</v>
      </c>
      <c r="G634" s="259"/>
      <c r="H634" s="259"/>
      <c r="I634" s="260"/>
      <c r="J634" s="261"/>
      <c r="K634" s="364"/>
      <c r="L634" s="365"/>
      <c r="M634" s="249"/>
      <c r="N634" s="229">
        <f>[2]pdc2018!N634</f>
        <v>0</v>
      </c>
      <c r="O634" s="230">
        <f>[2]pdc2018!O634</f>
        <v>0</v>
      </c>
      <c r="P634" s="230">
        <f>[2]pdc2018!P634</f>
        <v>0</v>
      </c>
      <c r="Q634" s="230">
        <f>[2]pdc2018!Q634</f>
        <v>0</v>
      </c>
      <c r="R634" s="230">
        <f>[2]pdc2018!R634</f>
        <v>0</v>
      </c>
      <c r="S634" s="231">
        <f>[2]pdc2018!S634</f>
        <v>0</v>
      </c>
      <c r="T634" s="229">
        <f t="shared" si="54"/>
        <v>0</v>
      </c>
      <c r="U634" s="232" t="str">
        <f t="shared" si="55"/>
        <v/>
      </c>
      <c r="V634" s="229">
        <f t="shared" si="56"/>
        <v>0</v>
      </c>
      <c r="W634" s="232" t="str">
        <f t="shared" si="57"/>
        <v/>
      </c>
      <c r="X634" s="229">
        <f t="shared" si="58"/>
        <v>0</v>
      </c>
      <c r="Y634" s="232" t="str">
        <f t="shared" si="59"/>
        <v/>
      </c>
    </row>
    <row r="635" spans="1:25" ht="26.25" customHeight="1">
      <c r="A635" s="287" t="s">
        <v>621</v>
      </c>
      <c r="B635" s="288" t="s">
        <v>615</v>
      </c>
      <c r="C635" s="289" t="s">
        <v>2720</v>
      </c>
      <c r="D635" s="289" t="s">
        <v>2717</v>
      </c>
      <c r="E635" s="265" t="s">
        <v>620</v>
      </c>
      <c r="F635" s="294" t="s">
        <v>619</v>
      </c>
      <c r="G635" s="259" t="s">
        <v>749</v>
      </c>
      <c r="H635" s="259" t="s">
        <v>2869</v>
      </c>
      <c r="I635" s="260" t="s">
        <v>622</v>
      </c>
      <c r="J635" s="261" t="s">
        <v>2414</v>
      </c>
      <c r="K635" s="364" t="s">
        <v>2415</v>
      </c>
      <c r="L635" s="5" t="s">
        <v>623</v>
      </c>
      <c r="M635" s="249"/>
      <c r="N635" s="229">
        <f>[2]pdc2018!N635</f>
        <v>0</v>
      </c>
      <c r="O635" s="230">
        <f>[2]pdc2018!O635</f>
        <v>0</v>
      </c>
      <c r="P635" s="230">
        <f>[2]pdc2018!P635</f>
        <v>0</v>
      </c>
      <c r="Q635" s="230">
        <f>[2]pdc2018!Q635</f>
        <v>0</v>
      </c>
      <c r="R635" s="230">
        <f>[2]pdc2018!R635</f>
        <v>0</v>
      </c>
      <c r="S635" s="231">
        <f>[2]pdc2018!S635</f>
        <v>0</v>
      </c>
      <c r="T635" s="229">
        <f t="shared" si="54"/>
        <v>0</v>
      </c>
      <c r="U635" s="232" t="str">
        <f t="shared" si="55"/>
        <v/>
      </c>
      <c r="V635" s="229">
        <f t="shared" si="56"/>
        <v>0</v>
      </c>
      <c r="W635" s="232" t="str">
        <f t="shared" si="57"/>
        <v/>
      </c>
      <c r="X635" s="229">
        <f t="shared" si="58"/>
        <v>0</v>
      </c>
      <c r="Y635" s="232" t="str">
        <f t="shared" si="59"/>
        <v/>
      </c>
    </row>
    <row r="636" spans="1:25" ht="26.25" customHeight="1">
      <c r="A636" s="290" t="s">
        <v>625</v>
      </c>
      <c r="B636" s="291" t="s">
        <v>615</v>
      </c>
      <c r="C636" s="292" t="s">
        <v>2721</v>
      </c>
      <c r="D636" s="292" t="s">
        <v>2719</v>
      </c>
      <c r="E636" s="258" t="s">
        <v>2870</v>
      </c>
      <c r="F636" s="295" t="s">
        <v>2871</v>
      </c>
      <c r="G636" s="259"/>
      <c r="H636" s="259"/>
      <c r="I636" s="260"/>
      <c r="J636" s="261"/>
      <c r="K636" s="364"/>
      <c r="L636" s="365"/>
      <c r="M636" s="249"/>
      <c r="N636" s="229">
        <f>[2]pdc2018!N636</f>
        <v>0</v>
      </c>
      <c r="O636" s="230">
        <f>[2]pdc2018!O636</f>
        <v>0</v>
      </c>
      <c r="P636" s="230">
        <f>[2]pdc2018!P636</f>
        <v>0</v>
      </c>
      <c r="Q636" s="230">
        <f>[2]pdc2018!Q636</f>
        <v>0</v>
      </c>
      <c r="R636" s="230">
        <f>[2]pdc2018!R636</f>
        <v>0</v>
      </c>
      <c r="S636" s="231">
        <f>[2]pdc2018!S636</f>
        <v>0</v>
      </c>
      <c r="T636" s="229">
        <f t="shared" si="54"/>
        <v>0</v>
      </c>
      <c r="U636" s="232" t="str">
        <f t="shared" si="55"/>
        <v/>
      </c>
      <c r="V636" s="229">
        <f t="shared" si="56"/>
        <v>0</v>
      </c>
      <c r="W636" s="232" t="str">
        <f t="shared" si="57"/>
        <v/>
      </c>
      <c r="X636" s="229">
        <f t="shared" si="58"/>
        <v>0</v>
      </c>
      <c r="Y636" s="232" t="str">
        <f t="shared" si="59"/>
        <v/>
      </c>
    </row>
    <row r="637" spans="1:25" ht="26.25" customHeight="1">
      <c r="A637" s="287" t="s">
        <v>626</v>
      </c>
      <c r="B637" s="288" t="s">
        <v>615</v>
      </c>
      <c r="C637" s="289" t="s">
        <v>2721</v>
      </c>
      <c r="D637" s="289" t="s">
        <v>2717</v>
      </c>
      <c r="E637" s="265" t="s">
        <v>2872</v>
      </c>
      <c r="F637" s="294" t="s">
        <v>2871</v>
      </c>
      <c r="G637" s="259" t="s">
        <v>749</v>
      </c>
      <c r="H637" s="259" t="s">
        <v>2869</v>
      </c>
      <c r="I637" s="260" t="s">
        <v>622</v>
      </c>
      <c r="J637" s="261" t="s">
        <v>2414</v>
      </c>
      <c r="K637" s="364" t="s">
        <v>2415</v>
      </c>
      <c r="L637" s="5" t="s">
        <v>623</v>
      </c>
      <c r="M637" s="249"/>
      <c r="N637" s="229">
        <f>[2]pdc2018!N637</f>
        <v>0</v>
      </c>
      <c r="O637" s="230">
        <f>[2]pdc2018!O637</f>
        <v>0</v>
      </c>
      <c r="P637" s="230">
        <f>[2]pdc2018!P637</f>
        <v>0</v>
      </c>
      <c r="Q637" s="230">
        <f>[2]pdc2018!Q637</f>
        <v>0</v>
      </c>
      <c r="R637" s="230">
        <f>[2]pdc2018!R637</f>
        <v>0</v>
      </c>
      <c r="S637" s="231">
        <f>[2]pdc2018!S637</f>
        <v>0</v>
      </c>
      <c r="T637" s="229">
        <f t="shared" si="54"/>
        <v>0</v>
      </c>
      <c r="U637" s="232" t="str">
        <f t="shared" si="55"/>
        <v/>
      </c>
      <c r="V637" s="229">
        <f t="shared" si="56"/>
        <v>0</v>
      </c>
      <c r="W637" s="232" t="str">
        <f t="shared" si="57"/>
        <v/>
      </c>
      <c r="X637" s="229">
        <f t="shared" si="58"/>
        <v>0</v>
      </c>
      <c r="Y637" s="232" t="str">
        <f t="shared" si="59"/>
        <v/>
      </c>
    </row>
    <row r="638" spans="1:25" ht="26.25" customHeight="1">
      <c r="A638" s="290" t="s">
        <v>627</v>
      </c>
      <c r="B638" s="291" t="s">
        <v>615</v>
      </c>
      <c r="C638" s="292" t="s">
        <v>2722</v>
      </c>
      <c r="D638" s="292" t="s">
        <v>2719</v>
      </c>
      <c r="E638" s="258" t="s">
        <v>629</v>
      </c>
      <c r="F638" s="295" t="s">
        <v>628</v>
      </c>
      <c r="G638" s="259"/>
      <c r="H638" s="259"/>
      <c r="I638" s="260"/>
      <c r="J638" s="261"/>
      <c r="K638" s="364"/>
      <c r="L638" s="365"/>
      <c r="M638" s="249"/>
      <c r="N638" s="229">
        <f>[2]pdc2018!N638</f>
        <v>0</v>
      </c>
      <c r="O638" s="230">
        <f>[2]pdc2018!O638</f>
        <v>0</v>
      </c>
      <c r="P638" s="230">
        <f>[2]pdc2018!P638</f>
        <v>0</v>
      </c>
      <c r="Q638" s="230">
        <f>[2]pdc2018!Q638</f>
        <v>0</v>
      </c>
      <c r="R638" s="230">
        <f>[2]pdc2018!R638</f>
        <v>0</v>
      </c>
      <c r="S638" s="231">
        <f>[2]pdc2018!S638</f>
        <v>0</v>
      </c>
      <c r="T638" s="229">
        <f t="shared" si="54"/>
        <v>0</v>
      </c>
      <c r="U638" s="232" t="str">
        <f t="shared" si="55"/>
        <v/>
      </c>
      <c r="V638" s="229">
        <f t="shared" si="56"/>
        <v>0</v>
      </c>
      <c r="W638" s="232" t="str">
        <f t="shared" si="57"/>
        <v/>
      </c>
      <c r="X638" s="229">
        <f t="shared" si="58"/>
        <v>0</v>
      </c>
      <c r="Y638" s="232" t="str">
        <f t="shared" si="59"/>
        <v/>
      </c>
    </row>
    <row r="639" spans="1:25" ht="26.25" customHeight="1">
      <c r="A639" s="287" t="s">
        <v>630</v>
      </c>
      <c r="B639" s="288" t="s">
        <v>615</v>
      </c>
      <c r="C639" s="289" t="s">
        <v>2722</v>
      </c>
      <c r="D639" s="289" t="s">
        <v>2717</v>
      </c>
      <c r="E639" s="265" t="s">
        <v>629</v>
      </c>
      <c r="F639" s="294" t="s">
        <v>628</v>
      </c>
      <c r="G639" s="259" t="s">
        <v>749</v>
      </c>
      <c r="H639" s="259" t="s">
        <v>2869</v>
      </c>
      <c r="I639" s="260" t="s">
        <v>622</v>
      </c>
      <c r="J639" s="261" t="s">
        <v>2414</v>
      </c>
      <c r="K639" s="364" t="s">
        <v>2415</v>
      </c>
      <c r="L639" s="5" t="s">
        <v>623</v>
      </c>
      <c r="M639" s="249"/>
      <c r="N639" s="229">
        <f>[2]pdc2018!N639</f>
        <v>0</v>
      </c>
      <c r="O639" s="230">
        <f>[2]pdc2018!O639</f>
        <v>0</v>
      </c>
      <c r="P639" s="230">
        <f>[2]pdc2018!P639</f>
        <v>0</v>
      </c>
      <c r="Q639" s="230">
        <f>[2]pdc2018!Q639</f>
        <v>0</v>
      </c>
      <c r="R639" s="230">
        <f>[2]pdc2018!R639</f>
        <v>0</v>
      </c>
      <c r="S639" s="231">
        <f>[2]pdc2018!S639</f>
        <v>0</v>
      </c>
      <c r="T639" s="229">
        <f t="shared" si="54"/>
        <v>0</v>
      </c>
      <c r="U639" s="232" t="str">
        <f t="shared" si="55"/>
        <v/>
      </c>
      <c r="V639" s="229">
        <f t="shared" si="56"/>
        <v>0</v>
      </c>
      <c r="W639" s="232" t="str">
        <f t="shared" si="57"/>
        <v/>
      </c>
      <c r="X639" s="229">
        <f t="shared" si="58"/>
        <v>0</v>
      </c>
      <c r="Y639" s="232" t="str">
        <f t="shared" si="59"/>
        <v/>
      </c>
    </row>
    <row r="640" spans="1:25" ht="36.75" customHeight="1">
      <c r="A640" s="287" t="s">
        <v>2873</v>
      </c>
      <c r="B640" s="288" t="s">
        <v>615</v>
      </c>
      <c r="C640" s="289" t="s">
        <v>2722</v>
      </c>
      <c r="D640" s="289" t="s">
        <v>2725</v>
      </c>
      <c r="E640" s="265" t="s">
        <v>2874</v>
      </c>
      <c r="F640" s="294" t="s">
        <v>2875</v>
      </c>
      <c r="G640" s="259" t="s">
        <v>749</v>
      </c>
      <c r="H640" s="259" t="s">
        <v>2869</v>
      </c>
      <c r="I640" s="260" t="s">
        <v>622</v>
      </c>
      <c r="J640" s="261" t="s">
        <v>2414</v>
      </c>
      <c r="K640" s="364" t="s">
        <v>2415</v>
      </c>
      <c r="L640" s="5" t="s">
        <v>623</v>
      </c>
      <c r="M640" s="249"/>
      <c r="N640" s="229">
        <f>[2]pdc2018!N640</f>
        <v>0</v>
      </c>
      <c r="O640" s="230">
        <f>[2]pdc2018!O640</f>
        <v>0</v>
      </c>
      <c r="P640" s="230">
        <f>[2]pdc2018!P640</f>
        <v>0</v>
      </c>
      <c r="Q640" s="230">
        <f>[2]pdc2018!Q640</f>
        <v>0</v>
      </c>
      <c r="R640" s="230">
        <f>[2]pdc2018!R640</f>
        <v>0</v>
      </c>
      <c r="S640" s="231">
        <f>[2]pdc2018!S640</f>
        <v>0</v>
      </c>
      <c r="T640" s="229">
        <f t="shared" si="54"/>
        <v>0</v>
      </c>
      <c r="U640" s="232" t="str">
        <f t="shared" si="55"/>
        <v/>
      </c>
      <c r="V640" s="229">
        <f t="shared" si="56"/>
        <v>0</v>
      </c>
      <c r="W640" s="232" t="str">
        <f t="shared" si="57"/>
        <v/>
      </c>
      <c r="X640" s="229">
        <f t="shared" si="58"/>
        <v>0</v>
      </c>
      <c r="Y640" s="232" t="str">
        <f t="shared" si="59"/>
        <v/>
      </c>
    </row>
    <row r="641" spans="1:25" ht="26.25" customHeight="1">
      <c r="A641" s="290" t="s">
        <v>631</v>
      </c>
      <c r="B641" s="291" t="s">
        <v>615</v>
      </c>
      <c r="C641" s="292" t="s">
        <v>2723</v>
      </c>
      <c r="D641" s="292" t="s">
        <v>2719</v>
      </c>
      <c r="E641" s="258" t="s">
        <v>633</v>
      </c>
      <c r="F641" s="295" t="s">
        <v>632</v>
      </c>
      <c r="G641" s="259"/>
      <c r="H641" s="259"/>
      <c r="I641" s="260"/>
      <c r="J641" s="261"/>
      <c r="K641" s="364"/>
      <c r="L641" s="365"/>
      <c r="M641" s="249"/>
      <c r="N641" s="229">
        <f>[2]pdc2018!N641</f>
        <v>0</v>
      </c>
      <c r="O641" s="230">
        <f>[2]pdc2018!O641</f>
        <v>0</v>
      </c>
      <c r="P641" s="230">
        <f>[2]pdc2018!P641</f>
        <v>0</v>
      </c>
      <c r="Q641" s="230">
        <f>[2]pdc2018!Q641</f>
        <v>0</v>
      </c>
      <c r="R641" s="230">
        <f>[2]pdc2018!R641</f>
        <v>0</v>
      </c>
      <c r="S641" s="231">
        <f>[2]pdc2018!S641</f>
        <v>0</v>
      </c>
      <c r="T641" s="229">
        <f t="shared" si="54"/>
        <v>0</v>
      </c>
      <c r="U641" s="232" t="str">
        <f t="shared" si="55"/>
        <v/>
      </c>
      <c r="V641" s="229">
        <f t="shared" si="56"/>
        <v>0</v>
      </c>
      <c r="W641" s="232" t="str">
        <f t="shared" si="57"/>
        <v/>
      </c>
      <c r="X641" s="229">
        <f t="shared" si="58"/>
        <v>0</v>
      </c>
      <c r="Y641" s="232" t="str">
        <f t="shared" si="59"/>
        <v/>
      </c>
    </row>
    <row r="642" spans="1:25" ht="26.25" customHeight="1">
      <c r="A642" s="287" t="s">
        <v>634</v>
      </c>
      <c r="B642" s="288" t="s">
        <v>615</v>
      </c>
      <c r="C642" s="289" t="s">
        <v>2723</v>
      </c>
      <c r="D642" s="289" t="s">
        <v>2717</v>
      </c>
      <c r="E642" s="265" t="s">
        <v>633</v>
      </c>
      <c r="F642" s="294" t="s">
        <v>632</v>
      </c>
      <c r="G642" s="259" t="s">
        <v>749</v>
      </c>
      <c r="H642" s="259" t="s">
        <v>2869</v>
      </c>
      <c r="I642" s="260" t="s">
        <v>622</v>
      </c>
      <c r="J642" s="261" t="s">
        <v>2414</v>
      </c>
      <c r="K642" s="364" t="s">
        <v>2415</v>
      </c>
      <c r="L642" s="5" t="s">
        <v>623</v>
      </c>
      <c r="M642" s="249"/>
      <c r="N642" s="229">
        <f>[2]pdc2018!N642</f>
        <v>2675674.12</v>
      </c>
      <c r="O642" s="230">
        <f>[2]pdc2018!O642</f>
        <v>2425000</v>
      </c>
      <c r="P642" s="230">
        <f>[2]pdc2018!P642</f>
        <v>2676000</v>
      </c>
      <c r="Q642" s="230">
        <f>[2]pdc2018!Q642</f>
        <v>2676000</v>
      </c>
      <c r="R642" s="230">
        <f>[2]pdc2018!R642</f>
        <v>2676000</v>
      </c>
      <c r="S642" s="231">
        <f>[2]pdc2018!S642</f>
        <v>2676000</v>
      </c>
      <c r="T642" s="229">
        <f t="shared" si="54"/>
        <v>0</v>
      </c>
      <c r="U642" s="232">
        <f t="shared" si="55"/>
        <v>0</v>
      </c>
      <c r="V642" s="229">
        <f t="shared" si="56"/>
        <v>0</v>
      </c>
      <c r="W642" s="232">
        <f t="shared" si="57"/>
        <v>0</v>
      </c>
      <c r="X642" s="229">
        <f t="shared" si="58"/>
        <v>0</v>
      </c>
      <c r="Y642" s="232">
        <f t="shared" si="59"/>
        <v>0</v>
      </c>
    </row>
    <row r="643" spans="1:25" ht="22.5" customHeight="1">
      <c r="A643" s="290" t="s">
        <v>635</v>
      </c>
      <c r="B643" s="291" t="s">
        <v>615</v>
      </c>
      <c r="C643" s="292" t="s">
        <v>2726</v>
      </c>
      <c r="D643" s="292" t="s">
        <v>2719</v>
      </c>
      <c r="E643" s="236" t="s">
        <v>3855</v>
      </c>
      <c r="F643" s="295" t="s">
        <v>636</v>
      </c>
      <c r="G643" s="259"/>
      <c r="H643" s="259"/>
      <c r="I643" s="260"/>
      <c r="J643" s="261"/>
      <c r="K643" s="364"/>
      <c r="L643" s="365"/>
      <c r="M643" s="249"/>
      <c r="N643" s="229">
        <f>[2]pdc2018!N643</f>
        <v>0</v>
      </c>
      <c r="O643" s="230">
        <f>[2]pdc2018!O643</f>
        <v>0</v>
      </c>
      <c r="P643" s="230">
        <f>[2]pdc2018!P643</f>
        <v>0</v>
      </c>
      <c r="Q643" s="230">
        <f>[2]pdc2018!Q643</f>
        <v>0</v>
      </c>
      <c r="R643" s="230">
        <f>[2]pdc2018!R643</f>
        <v>0</v>
      </c>
      <c r="S643" s="231">
        <f>[2]pdc2018!S643</f>
        <v>0</v>
      </c>
      <c r="T643" s="229">
        <f t="shared" si="54"/>
        <v>0</v>
      </c>
      <c r="U643" s="232" t="str">
        <f t="shared" si="55"/>
        <v/>
      </c>
      <c r="V643" s="229">
        <f t="shared" si="56"/>
        <v>0</v>
      </c>
      <c r="W643" s="232" t="str">
        <f t="shared" si="57"/>
        <v/>
      </c>
      <c r="X643" s="229">
        <f t="shared" si="58"/>
        <v>0</v>
      </c>
      <c r="Y643" s="232" t="str">
        <f t="shared" si="59"/>
        <v/>
      </c>
    </row>
    <row r="644" spans="1:25" ht="22.5" customHeight="1">
      <c r="A644" s="287" t="s">
        <v>2876</v>
      </c>
      <c r="B644" s="288" t="s">
        <v>615</v>
      </c>
      <c r="C644" s="289" t="s">
        <v>2726</v>
      </c>
      <c r="D644" s="289" t="s">
        <v>2629</v>
      </c>
      <c r="E644" s="245" t="s">
        <v>2877</v>
      </c>
      <c r="F644" s="294" t="s">
        <v>2878</v>
      </c>
      <c r="G644" s="259" t="s">
        <v>749</v>
      </c>
      <c r="H644" s="259" t="s">
        <v>2869</v>
      </c>
      <c r="I644" s="260" t="s">
        <v>622</v>
      </c>
      <c r="J644" s="261" t="s">
        <v>2414</v>
      </c>
      <c r="K644" s="364" t="s">
        <v>2415</v>
      </c>
      <c r="L644" s="5" t="s">
        <v>623</v>
      </c>
      <c r="M644" s="249"/>
      <c r="N644" s="229">
        <f>[2]pdc2018!N644</f>
        <v>0</v>
      </c>
      <c r="O644" s="230">
        <f>[2]pdc2018!O644</f>
        <v>0</v>
      </c>
      <c r="P644" s="230">
        <f>[2]pdc2018!P644</f>
        <v>0</v>
      </c>
      <c r="Q644" s="230">
        <f>[2]pdc2018!Q644</f>
        <v>0</v>
      </c>
      <c r="R644" s="230">
        <f>[2]pdc2018!R644</f>
        <v>0</v>
      </c>
      <c r="S644" s="231">
        <f>[2]pdc2018!S644</f>
        <v>0</v>
      </c>
      <c r="T644" s="229">
        <f t="shared" si="54"/>
        <v>0</v>
      </c>
      <c r="U644" s="232" t="str">
        <f t="shared" si="55"/>
        <v/>
      </c>
      <c r="V644" s="229">
        <f t="shared" si="56"/>
        <v>0</v>
      </c>
      <c r="W644" s="232" t="str">
        <f t="shared" si="57"/>
        <v/>
      </c>
      <c r="X644" s="229">
        <f t="shared" si="58"/>
        <v>0</v>
      </c>
      <c r="Y644" s="232" t="str">
        <f t="shared" si="59"/>
        <v/>
      </c>
    </row>
    <row r="645" spans="1:25" ht="22.5" customHeight="1">
      <c r="A645" s="287" t="s">
        <v>637</v>
      </c>
      <c r="B645" s="288" t="s">
        <v>615</v>
      </c>
      <c r="C645" s="289" t="s">
        <v>2726</v>
      </c>
      <c r="D645" s="289" t="s">
        <v>2717</v>
      </c>
      <c r="E645" s="245" t="s">
        <v>2879</v>
      </c>
      <c r="F645" s="294" t="s">
        <v>2880</v>
      </c>
      <c r="G645" s="259" t="s">
        <v>749</v>
      </c>
      <c r="H645" s="259" t="s">
        <v>2869</v>
      </c>
      <c r="I645" s="260" t="s">
        <v>622</v>
      </c>
      <c r="J645" s="261" t="s">
        <v>2414</v>
      </c>
      <c r="K645" s="364" t="s">
        <v>2415</v>
      </c>
      <c r="L645" s="5" t="s">
        <v>623</v>
      </c>
      <c r="M645" s="249"/>
      <c r="N645" s="229">
        <f>[2]pdc2018!N645</f>
        <v>0</v>
      </c>
      <c r="O645" s="230">
        <f>[2]pdc2018!O645</f>
        <v>0</v>
      </c>
      <c r="P645" s="230">
        <f>[2]pdc2018!P645</f>
        <v>0</v>
      </c>
      <c r="Q645" s="230">
        <f>[2]pdc2018!Q645</f>
        <v>0</v>
      </c>
      <c r="R645" s="230">
        <f>[2]pdc2018!R645</f>
        <v>0</v>
      </c>
      <c r="S645" s="231">
        <f>[2]pdc2018!S645</f>
        <v>0</v>
      </c>
      <c r="T645" s="229">
        <f t="shared" si="54"/>
        <v>0</v>
      </c>
      <c r="U645" s="232" t="str">
        <f t="shared" si="55"/>
        <v/>
      </c>
      <c r="V645" s="229">
        <f t="shared" si="56"/>
        <v>0</v>
      </c>
      <c r="W645" s="232" t="str">
        <f t="shared" si="57"/>
        <v/>
      </c>
      <c r="X645" s="229">
        <f t="shared" si="58"/>
        <v>0</v>
      </c>
      <c r="Y645" s="232" t="str">
        <f t="shared" si="59"/>
        <v/>
      </c>
    </row>
    <row r="646" spans="1:25" ht="36.75" customHeight="1">
      <c r="A646" s="287" t="s">
        <v>2881</v>
      </c>
      <c r="B646" s="288" t="s">
        <v>615</v>
      </c>
      <c r="C646" s="289" t="s">
        <v>2726</v>
      </c>
      <c r="D646" s="289" t="s">
        <v>2725</v>
      </c>
      <c r="E646" s="265" t="s">
        <v>670</v>
      </c>
      <c r="F646" s="294" t="s">
        <v>669</v>
      </c>
      <c r="G646" s="259" t="s">
        <v>749</v>
      </c>
      <c r="H646" s="259" t="s">
        <v>2869</v>
      </c>
      <c r="I646" s="260" t="s">
        <v>622</v>
      </c>
      <c r="J646" s="261" t="s">
        <v>2414</v>
      </c>
      <c r="K646" s="364" t="s">
        <v>2415</v>
      </c>
      <c r="L646" s="5" t="s">
        <v>623</v>
      </c>
      <c r="M646" s="228"/>
      <c r="N646" s="229">
        <f>[2]pdc2018!N646</f>
        <v>6016840.8099999996</v>
      </c>
      <c r="O646" s="230">
        <f>[2]pdc2018!O646</f>
        <v>5123400</v>
      </c>
      <c r="P646" s="230">
        <f>[2]pdc2018!P646</f>
        <v>6017000</v>
      </c>
      <c r="Q646" s="230">
        <f>[2]pdc2018!Q646</f>
        <v>6017000</v>
      </c>
      <c r="R646" s="230">
        <f>[2]pdc2018!R646</f>
        <v>6017000</v>
      </c>
      <c r="S646" s="231">
        <f>[2]pdc2018!S646</f>
        <v>6017000</v>
      </c>
      <c r="T646" s="229">
        <f t="shared" si="54"/>
        <v>0</v>
      </c>
      <c r="U646" s="232">
        <f t="shared" si="55"/>
        <v>0</v>
      </c>
      <c r="V646" s="229">
        <f t="shared" si="56"/>
        <v>0</v>
      </c>
      <c r="W646" s="232">
        <f t="shared" si="57"/>
        <v>0</v>
      </c>
      <c r="X646" s="229">
        <f t="shared" si="58"/>
        <v>0</v>
      </c>
      <c r="Y646" s="232">
        <f t="shared" si="59"/>
        <v>0</v>
      </c>
    </row>
    <row r="647" spans="1:25" ht="22.5" customHeight="1">
      <c r="A647" s="219" t="s">
        <v>638</v>
      </c>
      <c r="B647" s="220" t="s">
        <v>639</v>
      </c>
      <c r="C647" s="221" t="s">
        <v>2718</v>
      </c>
      <c r="D647" s="221" t="s">
        <v>2719</v>
      </c>
      <c r="E647" s="222" t="s">
        <v>641</v>
      </c>
      <c r="F647" s="222" t="s">
        <v>640</v>
      </c>
      <c r="G647" s="223"/>
      <c r="H647" s="223"/>
      <c r="I647" s="224"/>
      <c r="J647" s="225"/>
      <c r="K647" s="362"/>
      <c r="L647" s="363"/>
      <c r="M647" s="249"/>
      <c r="N647" s="229">
        <f>[2]pdc2018!N647</f>
        <v>0</v>
      </c>
      <c r="O647" s="230">
        <f>[2]pdc2018!O647</f>
        <v>0</v>
      </c>
      <c r="P647" s="230">
        <f>[2]pdc2018!P647</f>
        <v>0</v>
      </c>
      <c r="Q647" s="230">
        <f>[2]pdc2018!Q647</f>
        <v>0</v>
      </c>
      <c r="R647" s="230">
        <f>[2]pdc2018!R647</f>
        <v>0</v>
      </c>
      <c r="S647" s="231">
        <f>[2]pdc2018!S647</f>
        <v>0</v>
      </c>
      <c r="T647" s="229">
        <f t="shared" si="54"/>
        <v>0</v>
      </c>
      <c r="U647" s="232" t="str">
        <f t="shared" si="55"/>
        <v/>
      </c>
      <c r="V647" s="229">
        <f t="shared" si="56"/>
        <v>0</v>
      </c>
      <c r="W647" s="232" t="str">
        <f t="shared" si="57"/>
        <v/>
      </c>
      <c r="X647" s="229">
        <f t="shared" si="58"/>
        <v>0</v>
      </c>
      <c r="Y647" s="232" t="str">
        <f t="shared" si="59"/>
        <v/>
      </c>
    </row>
    <row r="648" spans="1:25" ht="22.5" customHeight="1">
      <c r="A648" s="290" t="s">
        <v>642</v>
      </c>
      <c r="B648" s="291" t="s">
        <v>639</v>
      </c>
      <c r="C648" s="292" t="s">
        <v>2720</v>
      </c>
      <c r="D648" s="292" t="s">
        <v>2719</v>
      </c>
      <c r="E648" s="258" t="s">
        <v>644</v>
      </c>
      <c r="F648" s="295" t="s">
        <v>643</v>
      </c>
      <c r="G648" s="259"/>
      <c r="H648" s="259"/>
      <c r="I648" s="260"/>
      <c r="J648" s="261"/>
      <c r="K648" s="364"/>
      <c r="L648" s="365"/>
      <c r="M648" s="249"/>
      <c r="N648" s="229">
        <f>[2]pdc2018!N648</f>
        <v>0</v>
      </c>
      <c r="O648" s="230">
        <f>[2]pdc2018!O648</f>
        <v>0</v>
      </c>
      <c r="P648" s="230">
        <f>[2]pdc2018!P648</f>
        <v>0</v>
      </c>
      <c r="Q648" s="230">
        <f>[2]pdc2018!Q648</f>
        <v>0</v>
      </c>
      <c r="R648" s="230">
        <f>[2]pdc2018!R648</f>
        <v>0</v>
      </c>
      <c r="S648" s="231">
        <f>[2]pdc2018!S648</f>
        <v>0</v>
      </c>
      <c r="T648" s="229">
        <f t="shared" si="54"/>
        <v>0</v>
      </c>
      <c r="U648" s="232" t="str">
        <f t="shared" si="55"/>
        <v/>
      </c>
      <c r="V648" s="229">
        <f t="shared" si="56"/>
        <v>0</v>
      </c>
      <c r="W648" s="232" t="str">
        <f t="shared" si="57"/>
        <v/>
      </c>
      <c r="X648" s="229">
        <f t="shared" si="58"/>
        <v>0</v>
      </c>
      <c r="Y648" s="232" t="str">
        <f t="shared" si="59"/>
        <v/>
      </c>
    </row>
    <row r="649" spans="1:25" ht="22.5" customHeight="1">
      <c r="A649" s="287" t="s">
        <v>645</v>
      </c>
      <c r="B649" s="288" t="s">
        <v>639</v>
      </c>
      <c r="C649" s="289" t="s">
        <v>2720</v>
      </c>
      <c r="D649" s="289" t="s">
        <v>2717</v>
      </c>
      <c r="E649" s="265" t="s">
        <v>644</v>
      </c>
      <c r="F649" s="294" t="s">
        <v>643</v>
      </c>
      <c r="G649" s="259" t="s">
        <v>750</v>
      </c>
      <c r="H649" s="259" t="s">
        <v>2882</v>
      </c>
      <c r="I649" s="260" t="s">
        <v>646</v>
      </c>
      <c r="J649" s="261" t="s">
        <v>2416</v>
      </c>
      <c r="K649" s="364" t="s">
        <v>2417</v>
      </c>
      <c r="L649" s="5" t="s">
        <v>623</v>
      </c>
      <c r="M649" s="249"/>
      <c r="N649" s="229">
        <f>[2]pdc2018!N649</f>
        <v>0</v>
      </c>
      <c r="O649" s="230">
        <f>[2]pdc2018!O649</f>
        <v>0</v>
      </c>
      <c r="P649" s="230">
        <f>[2]pdc2018!P649</f>
        <v>0</v>
      </c>
      <c r="Q649" s="230">
        <f>[2]pdc2018!Q649</f>
        <v>0</v>
      </c>
      <c r="R649" s="230">
        <f>[2]pdc2018!R649</f>
        <v>0</v>
      </c>
      <c r="S649" s="231">
        <f>[2]pdc2018!S649</f>
        <v>0</v>
      </c>
      <c r="T649" s="229">
        <f t="shared" ref="T649:T712" si="60">IF(P649="","",Q649-P649)</f>
        <v>0</v>
      </c>
      <c r="U649" s="232" t="str">
        <f t="shared" ref="U649:U712" si="61">IF(P649=0,"",T649/P649)</f>
        <v/>
      </c>
      <c r="V649" s="229">
        <f t="shared" ref="V649:V712" si="62">IF(Q649="","",R649-Q649)</f>
        <v>0</v>
      </c>
      <c r="W649" s="232" t="str">
        <f t="shared" ref="W649:W712" si="63">IF(Q649=0,"",V649/Q649)</f>
        <v/>
      </c>
      <c r="X649" s="229">
        <f t="shared" ref="X649:X712" si="64">IF(R649="","",S649-R649)</f>
        <v>0</v>
      </c>
      <c r="Y649" s="232" t="str">
        <f t="shared" ref="Y649:Y712" si="65">IF(R649=0,"",X649/R649)</f>
        <v/>
      </c>
    </row>
    <row r="650" spans="1:25" ht="27" customHeight="1">
      <c r="A650" s="290" t="s">
        <v>648</v>
      </c>
      <c r="B650" s="291" t="s">
        <v>639</v>
      </c>
      <c r="C650" s="292" t="s">
        <v>2721</v>
      </c>
      <c r="D650" s="292" t="s">
        <v>2719</v>
      </c>
      <c r="E650" s="258" t="s">
        <v>650</v>
      </c>
      <c r="F650" s="295" t="s">
        <v>649</v>
      </c>
      <c r="G650" s="259"/>
      <c r="H650" s="259"/>
      <c r="I650" s="260"/>
      <c r="J650" s="261"/>
      <c r="K650" s="364"/>
      <c r="L650" s="365"/>
      <c r="M650" s="249"/>
      <c r="N650" s="229">
        <f>[2]pdc2018!N650</f>
        <v>0</v>
      </c>
      <c r="O650" s="230">
        <f>[2]pdc2018!O650</f>
        <v>0</v>
      </c>
      <c r="P650" s="230">
        <f>[2]pdc2018!P650</f>
        <v>0</v>
      </c>
      <c r="Q650" s="230">
        <f>[2]pdc2018!Q650</f>
        <v>0</v>
      </c>
      <c r="R650" s="230">
        <f>[2]pdc2018!R650</f>
        <v>0</v>
      </c>
      <c r="S650" s="231">
        <f>[2]pdc2018!S650</f>
        <v>0</v>
      </c>
      <c r="T650" s="229">
        <f t="shared" si="60"/>
        <v>0</v>
      </c>
      <c r="U650" s="232" t="str">
        <f t="shared" si="61"/>
        <v/>
      </c>
      <c r="V650" s="229">
        <f t="shared" si="62"/>
        <v>0</v>
      </c>
      <c r="W650" s="232" t="str">
        <f t="shared" si="63"/>
        <v/>
      </c>
      <c r="X650" s="229">
        <f t="shared" si="64"/>
        <v>0</v>
      </c>
      <c r="Y650" s="232" t="str">
        <f t="shared" si="65"/>
        <v/>
      </c>
    </row>
    <row r="651" spans="1:25" ht="27" customHeight="1">
      <c r="A651" s="287" t="s">
        <v>651</v>
      </c>
      <c r="B651" s="288" t="s">
        <v>639</v>
      </c>
      <c r="C651" s="289" t="s">
        <v>2721</v>
      </c>
      <c r="D651" s="289" t="s">
        <v>2717</v>
      </c>
      <c r="E651" s="265" t="s">
        <v>650</v>
      </c>
      <c r="F651" s="294" t="s">
        <v>649</v>
      </c>
      <c r="G651" s="259" t="s">
        <v>751</v>
      </c>
      <c r="H651" s="259" t="s">
        <v>2883</v>
      </c>
      <c r="I651" s="260" t="s">
        <v>652</v>
      </c>
      <c r="J651" s="261" t="s">
        <v>2418</v>
      </c>
      <c r="K651" s="364" t="s">
        <v>652</v>
      </c>
      <c r="L651" s="5" t="s">
        <v>623</v>
      </c>
      <c r="M651" s="249"/>
      <c r="N651" s="229">
        <f>[2]pdc2018!N651</f>
        <v>0</v>
      </c>
      <c r="O651" s="230">
        <f>[2]pdc2018!O651</f>
        <v>31000</v>
      </c>
      <c r="P651" s="230">
        <f>[2]pdc2018!P651</f>
        <v>31000</v>
      </c>
      <c r="Q651" s="230">
        <f>[2]pdc2018!Q651</f>
        <v>0</v>
      </c>
      <c r="R651" s="230">
        <f>[2]pdc2018!R651</f>
        <v>0</v>
      </c>
      <c r="S651" s="231">
        <f>[2]pdc2018!S651</f>
        <v>0</v>
      </c>
      <c r="T651" s="229">
        <f t="shared" si="60"/>
        <v>-31000</v>
      </c>
      <c r="U651" s="232">
        <f t="shared" si="61"/>
        <v>-1</v>
      </c>
      <c r="V651" s="229">
        <f t="shared" si="62"/>
        <v>0</v>
      </c>
      <c r="W651" s="232" t="str">
        <f t="shared" si="63"/>
        <v/>
      </c>
      <c r="X651" s="229">
        <f t="shared" si="64"/>
        <v>0</v>
      </c>
      <c r="Y651" s="232" t="str">
        <f t="shared" si="65"/>
        <v/>
      </c>
    </row>
    <row r="652" spans="1:25" ht="22.5" customHeight="1">
      <c r="A652" s="290" t="s">
        <v>653</v>
      </c>
      <c r="B652" s="291" t="s">
        <v>639</v>
      </c>
      <c r="C652" s="292" t="s">
        <v>2722</v>
      </c>
      <c r="D652" s="292" t="s">
        <v>2719</v>
      </c>
      <c r="E652" s="258" t="s">
        <v>655</v>
      </c>
      <c r="F652" s="295" t="s">
        <v>654</v>
      </c>
      <c r="G652" s="259"/>
      <c r="H652" s="259"/>
      <c r="I652" s="260"/>
      <c r="J652" s="261"/>
      <c r="K652" s="364"/>
      <c r="L652" s="365"/>
      <c r="M652" s="249"/>
      <c r="N652" s="229">
        <f>[2]pdc2018!N652</f>
        <v>0</v>
      </c>
      <c r="O652" s="230">
        <f>[2]pdc2018!O652</f>
        <v>0</v>
      </c>
      <c r="P652" s="230">
        <f>[2]pdc2018!P652</f>
        <v>0</v>
      </c>
      <c r="Q652" s="230">
        <f>[2]pdc2018!Q652</f>
        <v>0</v>
      </c>
      <c r="R652" s="230">
        <f>[2]pdc2018!R652</f>
        <v>0</v>
      </c>
      <c r="S652" s="231">
        <f>[2]pdc2018!S652</f>
        <v>0</v>
      </c>
      <c r="T652" s="229">
        <f t="shared" si="60"/>
        <v>0</v>
      </c>
      <c r="U652" s="232" t="str">
        <f t="shared" si="61"/>
        <v/>
      </c>
      <c r="V652" s="229">
        <f t="shared" si="62"/>
        <v>0</v>
      </c>
      <c r="W652" s="232" t="str">
        <f t="shared" si="63"/>
        <v/>
      </c>
      <c r="X652" s="229">
        <f t="shared" si="64"/>
        <v>0</v>
      </c>
      <c r="Y652" s="232" t="str">
        <f t="shared" si="65"/>
        <v/>
      </c>
    </row>
    <row r="653" spans="1:25" ht="22.5" customHeight="1">
      <c r="A653" s="287" t="s">
        <v>656</v>
      </c>
      <c r="B653" s="288" t="s">
        <v>639</v>
      </c>
      <c r="C653" s="289" t="s">
        <v>2722</v>
      </c>
      <c r="D653" s="289" t="s">
        <v>2717</v>
      </c>
      <c r="E653" s="265" t="s">
        <v>655</v>
      </c>
      <c r="F653" s="294" t="s">
        <v>654</v>
      </c>
      <c r="G653" s="259" t="s">
        <v>751</v>
      </c>
      <c r="H653" s="259" t="s">
        <v>2883</v>
      </c>
      <c r="I653" s="260" t="s">
        <v>652</v>
      </c>
      <c r="J653" s="261" t="s">
        <v>2418</v>
      </c>
      <c r="K653" s="364" t="s">
        <v>652</v>
      </c>
      <c r="L653" s="5" t="s">
        <v>623</v>
      </c>
      <c r="M653" s="249"/>
      <c r="N653" s="229">
        <f>[2]pdc2018!N653</f>
        <v>8377611.7400000002</v>
      </c>
      <c r="O653" s="230">
        <f>[2]pdc2018!O653</f>
        <v>8754100</v>
      </c>
      <c r="P653" s="230">
        <f>[2]pdc2018!P653</f>
        <v>8378000</v>
      </c>
      <c r="Q653" s="230">
        <f>[2]pdc2018!Q653</f>
        <v>8378000</v>
      </c>
      <c r="R653" s="230">
        <f>[2]pdc2018!R653</f>
        <v>8378000</v>
      </c>
      <c r="S653" s="231">
        <f>[2]pdc2018!S653</f>
        <v>8378000</v>
      </c>
      <c r="T653" s="229">
        <f t="shared" si="60"/>
        <v>0</v>
      </c>
      <c r="U653" s="232">
        <f t="shared" si="61"/>
        <v>0</v>
      </c>
      <c r="V653" s="229">
        <f t="shared" si="62"/>
        <v>0</v>
      </c>
      <c r="W653" s="232">
        <f t="shared" si="63"/>
        <v>0</v>
      </c>
      <c r="X653" s="229">
        <f t="shared" si="64"/>
        <v>0</v>
      </c>
      <c r="Y653" s="232">
        <f t="shared" si="65"/>
        <v>0</v>
      </c>
    </row>
    <row r="654" spans="1:25" ht="22.5" customHeight="1">
      <c r="A654" s="290" t="s">
        <v>657</v>
      </c>
      <c r="B654" s="291" t="s">
        <v>639</v>
      </c>
      <c r="C654" s="292" t="s">
        <v>2723</v>
      </c>
      <c r="D654" s="292" t="s">
        <v>2719</v>
      </c>
      <c r="E654" s="258" t="s">
        <v>659</v>
      </c>
      <c r="F654" s="295" t="s">
        <v>658</v>
      </c>
      <c r="G654" s="259"/>
      <c r="H654" s="259"/>
      <c r="I654" s="260"/>
      <c r="J654" s="261"/>
      <c r="K654" s="364"/>
      <c r="L654" s="365"/>
      <c r="M654" s="249"/>
      <c r="N654" s="229">
        <f>[2]pdc2018!N654</f>
        <v>0</v>
      </c>
      <c r="O654" s="230">
        <f>[2]pdc2018!O654</f>
        <v>0</v>
      </c>
      <c r="P654" s="230">
        <f>[2]pdc2018!P654</f>
        <v>0</v>
      </c>
      <c r="Q654" s="230">
        <f>[2]pdc2018!Q654</f>
        <v>0</v>
      </c>
      <c r="R654" s="230">
        <f>[2]pdc2018!R654</f>
        <v>0</v>
      </c>
      <c r="S654" s="231">
        <f>[2]pdc2018!S654</f>
        <v>0</v>
      </c>
      <c r="T654" s="229">
        <f t="shared" si="60"/>
        <v>0</v>
      </c>
      <c r="U654" s="232" t="str">
        <f t="shared" si="61"/>
        <v/>
      </c>
      <c r="V654" s="229">
        <f t="shared" si="62"/>
        <v>0</v>
      </c>
      <c r="W654" s="232" t="str">
        <f t="shared" si="63"/>
        <v/>
      </c>
      <c r="X654" s="229">
        <f t="shared" si="64"/>
        <v>0</v>
      </c>
      <c r="Y654" s="232" t="str">
        <f t="shared" si="65"/>
        <v/>
      </c>
    </row>
    <row r="655" spans="1:25" ht="22.5" customHeight="1">
      <c r="A655" s="287" t="s">
        <v>660</v>
      </c>
      <c r="B655" s="288" t="s">
        <v>639</v>
      </c>
      <c r="C655" s="289" t="s">
        <v>2723</v>
      </c>
      <c r="D655" s="289" t="s">
        <v>2717</v>
      </c>
      <c r="E655" s="265" t="s">
        <v>659</v>
      </c>
      <c r="F655" s="294" t="s">
        <v>658</v>
      </c>
      <c r="G655" s="259" t="s">
        <v>751</v>
      </c>
      <c r="H655" s="259" t="s">
        <v>2883</v>
      </c>
      <c r="I655" s="260" t="s">
        <v>652</v>
      </c>
      <c r="J655" s="261" t="s">
        <v>2418</v>
      </c>
      <c r="K655" s="364" t="s">
        <v>652</v>
      </c>
      <c r="L655" s="5" t="s">
        <v>623</v>
      </c>
      <c r="M655" s="249"/>
      <c r="N655" s="229">
        <f>[2]pdc2018!N655</f>
        <v>2180719.46</v>
      </c>
      <c r="O655" s="230">
        <f>[2]pdc2018!O655</f>
        <v>2533900</v>
      </c>
      <c r="P655" s="230">
        <f>[2]pdc2018!P655</f>
        <v>2181000</v>
      </c>
      <c r="Q655" s="230">
        <f>[2]pdc2018!Q655</f>
        <v>2181000</v>
      </c>
      <c r="R655" s="230">
        <f>[2]pdc2018!R655</f>
        <v>2181000</v>
      </c>
      <c r="S655" s="231">
        <f>[2]pdc2018!S655</f>
        <v>2181000</v>
      </c>
      <c r="T655" s="229">
        <f t="shared" si="60"/>
        <v>0</v>
      </c>
      <c r="U655" s="232">
        <f t="shared" si="61"/>
        <v>0</v>
      </c>
      <c r="V655" s="229">
        <f t="shared" si="62"/>
        <v>0</v>
      </c>
      <c r="W655" s="232">
        <f t="shared" si="63"/>
        <v>0</v>
      </c>
      <c r="X655" s="229">
        <f t="shared" si="64"/>
        <v>0</v>
      </c>
      <c r="Y655" s="232">
        <f t="shared" si="65"/>
        <v>0</v>
      </c>
    </row>
    <row r="656" spans="1:25" ht="22.5" customHeight="1">
      <c r="A656" s="290" t="s">
        <v>661</v>
      </c>
      <c r="B656" s="291" t="s">
        <v>639</v>
      </c>
      <c r="C656" s="292" t="s">
        <v>2724</v>
      </c>
      <c r="D656" s="292" t="s">
        <v>2719</v>
      </c>
      <c r="E656" s="258" t="s">
        <v>663</v>
      </c>
      <c r="F656" s="295" t="s">
        <v>662</v>
      </c>
      <c r="G656" s="259"/>
      <c r="H656" s="259"/>
      <c r="I656" s="260"/>
      <c r="J656" s="261"/>
      <c r="K656" s="364"/>
      <c r="L656" s="365"/>
      <c r="M656" s="249"/>
      <c r="N656" s="229">
        <f>[2]pdc2018!N656</f>
        <v>0</v>
      </c>
      <c r="O656" s="230">
        <f>[2]pdc2018!O656</f>
        <v>0</v>
      </c>
      <c r="P656" s="230">
        <f>[2]pdc2018!P656</f>
        <v>0</v>
      </c>
      <c r="Q656" s="230">
        <f>[2]pdc2018!Q656</f>
        <v>0</v>
      </c>
      <c r="R656" s="230">
        <f>[2]pdc2018!R656</f>
        <v>0</v>
      </c>
      <c r="S656" s="231">
        <f>[2]pdc2018!S656</f>
        <v>0</v>
      </c>
      <c r="T656" s="229">
        <f t="shared" si="60"/>
        <v>0</v>
      </c>
      <c r="U656" s="232" t="str">
        <f t="shared" si="61"/>
        <v/>
      </c>
      <c r="V656" s="229">
        <f t="shared" si="62"/>
        <v>0</v>
      </c>
      <c r="W656" s="232" t="str">
        <f t="shared" si="63"/>
        <v/>
      </c>
      <c r="X656" s="229">
        <f t="shared" si="64"/>
        <v>0</v>
      </c>
      <c r="Y656" s="232" t="str">
        <f t="shared" si="65"/>
        <v/>
      </c>
    </row>
    <row r="657" spans="1:25" ht="22.5" customHeight="1">
      <c r="A657" s="287" t="s">
        <v>664</v>
      </c>
      <c r="B657" s="288" t="s">
        <v>639</v>
      </c>
      <c r="C657" s="289" t="s">
        <v>2724</v>
      </c>
      <c r="D657" s="289" t="s">
        <v>2717</v>
      </c>
      <c r="E657" s="265" t="s">
        <v>663</v>
      </c>
      <c r="F657" s="294" t="s">
        <v>662</v>
      </c>
      <c r="G657" s="259" t="s">
        <v>751</v>
      </c>
      <c r="H657" s="259" t="s">
        <v>2883</v>
      </c>
      <c r="I657" s="260" t="s">
        <v>652</v>
      </c>
      <c r="J657" s="261" t="s">
        <v>2418</v>
      </c>
      <c r="K657" s="364" t="s">
        <v>652</v>
      </c>
      <c r="L657" s="5" t="s">
        <v>623</v>
      </c>
      <c r="M657" s="249"/>
      <c r="N657" s="229">
        <f>[2]pdc2018!N657</f>
        <v>333627.43</v>
      </c>
      <c r="O657" s="230">
        <f>[2]pdc2018!O657</f>
        <v>319000</v>
      </c>
      <c r="P657" s="230">
        <f>[2]pdc2018!P657</f>
        <v>334000</v>
      </c>
      <c r="Q657" s="230">
        <f>[2]pdc2018!Q657</f>
        <v>334000</v>
      </c>
      <c r="R657" s="230">
        <f>[2]pdc2018!R657</f>
        <v>334000</v>
      </c>
      <c r="S657" s="231">
        <f>[2]pdc2018!S657</f>
        <v>334000</v>
      </c>
      <c r="T657" s="229">
        <f t="shared" si="60"/>
        <v>0</v>
      </c>
      <c r="U657" s="232">
        <f t="shared" si="61"/>
        <v>0</v>
      </c>
      <c r="V657" s="229">
        <f t="shared" si="62"/>
        <v>0</v>
      </c>
      <c r="W657" s="232">
        <f t="shared" si="63"/>
        <v>0</v>
      </c>
      <c r="X657" s="229">
        <f t="shared" si="64"/>
        <v>0</v>
      </c>
      <c r="Y657" s="232">
        <f t="shared" si="65"/>
        <v>0</v>
      </c>
    </row>
    <row r="658" spans="1:25" ht="22.5" customHeight="1">
      <c r="A658" s="290" t="s">
        <v>665</v>
      </c>
      <c r="B658" s="291" t="s">
        <v>639</v>
      </c>
      <c r="C658" s="292" t="s">
        <v>1625</v>
      </c>
      <c r="D658" s="292" t="s">
        <v>2719</v>
      </c>
      <c r="E658" s="258" t="s">
        <v>667</v>
      </c>
      <c r="F658" s="295" t="s">
        <v>666</v>
      </c>
      <c r="G658" s="259"/>
      <c r="H658" s="259"/>
      <c r="I658" s="260"/>
      <c r="J658" s="261"/>
      <c r="K658" s="364"/>
      <c r="L658" s="365"/>
      <c r="M658" s="249"/>
      <c r="N658" s="229">
        <f>[2]pdc2018!N658</f>
        <v>0</v>
      </c>
      <c r="O658" s="230">
        <f>[2]pdc2018!O658</f>
        <v>0</v>
      </c>
      <c r="P658" s="230">
        <f>[2]pdc2018!P658</f>
        <v>0</v>
      </c>
      <c r="Q658" s="230">
        <f>[2]pdc2018!Q658</f>
        <v>0</v>
      </c>
      <c r="R658" s="230">
        <f>[2]pdc2018!R658</f>
        <v>0</v>
      </c>
      <c r="S658" s="231">
        <f>[2]pdc2018!S658</f>
        <v>0</v>
      </c>
      <c r="T658" s="229">
        <f t="shared" si="60"/>
        <v>0</v>
      </c>
      <c r="U658" s="232" t="str">
        <f t="shared" si="61"/>
        <v/>
      </c>
      <c r="V658" s="229">
        <f t="shared" si="62"/>
        <v>0</v>
      </c>
      <c r="W658" s="232" t="str">
        <f t="shared" si="63"/>
        <v/>
      </c>
      <c r="X658" s="229">
        <f t="shared" si="64"/>
        <v>0</v>
      </c>
      <c r="Y658" s="232" t="str">
        <f t="shared" si="65"/>
        <v/>
      </c>
    </row>
    <row r="659" spans="1:25" ht="22.5" customHeight="1">
      <c r="A659" s="287" t="s">
        <v>668</v>
      </c>
      <c r="B659" s="288" t="s">
        <v>639</v>
      </c>
      <c r="C659" s="289" t="s">
        <v>1625</v>
      </c>
      <c r="D659" s="289" t="s">
        <v>2717</v>
      </c>
      <c r="E659" s="265" t="s">
        <v>667</v>
      </c>
      <c r="F659" s="294" t="s">
        <v>666</v>
      </c>
      <c r="G659" s="259" t="s">
        <v>751</v>
      </c>
      <c r="H659" s="259" t="s">
        <v>2883</v>
      </c>
      <c r="I659" s="260" t="s">
        <v>652</v>
      </c>
      <c r="J659" s="261" t="s">
        <v>2418</v>
      </c>
      <c r="K659" s="364" t="s">
        <v>652</v>
      </c>
      <c r="L659" s="5" t="s">
        <v>623</v>
      </c>
      <c r="M659" s="228"/>
      <c r="N659" s="229">
        <f>[2]pdc2018!N659</f>
        <v>2626196.06</v>
      </c>
      <c r="O659" s="230">
        <f>[2]pdc2018!O659</f>
        <v>2380100</v>
      </c>
      <c r="P659" s="230">
        <f>[2]pdc2018!P659</f>
        <v>2626000</v>
      </c>
      <c r="Q659" s="230">
        <f>[2]pdc2018!Q659</f>
        <v>2626000</v>
      </c>
      <c r="R659" s="230">
        <f>[2]pdc2018!R659</f>
        <v>2626000</v>
      </c>
      <c r="S659" s="231">
        <f>[2]pdc2018!S659</f>
        <v>2626000</v>
      </c>
      <c r="T659" s="229">
        <f t="shared" si="60"/>
        <v>0</v>
      </c>
      <c r="U659" s="232">
        <f t="shared" si="61"/>
        <v>0</v>
      </c>
      <c r="V659" s="229">
        <f t="shared" si="62"/>
        <v>0</v>
      </c>
      <c r="W659" s="232">
        <f t="shared" si="63"/>
        <v>0</v>
      </c>
      <c r="X659" s="229">
        <f t="shared" si="64"/>
        <v>0</v>
      </c>
      <c r="Y659" s="232">
        <f t="shared" si="65"/>
        <v>0</v>
      </c>
    </row>
    <row r="660" spans="1:25" ht="26.25" customHeight="1">
      <c r="A660" s="219" t="s">
        <v>671</v>
      </c>
      <c r="B660" s="220" t="s">
        <v>672</v>
      </c>
      <c r="C660" s="221" t="s">
        <v>2718</v>
      </c>
      <c r="D660" s="221" t="s">
        <v>2719</v>
      </c>
      <c r="E660" s="222" t="s">
        <v>674</v>
      </c>
      <c r="F660" s="222" t="s">
        <v>673</v>
      </c>
      <c r="G660" s="223"/>
      <c r="H660" s="223"/>
      <c r="I660" s="224"/>
      <c r="J660" s="225"/>
      <c r="K660" s="362"/>
      <c r="L660" s="363"/>
      <c r="M660" s="249"/>
      <c r="N660" s="229">
        <f>[2]pdc2018!N660</f>
        <v>0</v>
      </c>
      <c r="O660" s="230">
        <f>[2]pdc2018!O660</f>
        <v>0</v>
      </c>
      <c r="P660" s="230">
        <f>[2]pdc2018!P660</f>
        <v>0</v>
      </c>
      <c r="Q660" s="230">
        <f>[2]pdc2018!Q660</f>
        <v>0</v>
      </c>
      <c r="R660" s="230">
        <f>[2]pdc2018!R660</f>
        <v>0</v>
      </c>
      <c r="S660" s="231">
        <f>[2]pdc2018!S660</f>
        <v>0</v>
      </c>
      <c r="T660" s="229">
        <f t="shared" si="60"/>
        <v>0</v>
      </c>
      <c r="U660" s="232" t="str">
        <f t="shared" si="61"/>
        <v/>
      </c>
      <c r="V660" s="229">
        <f t="shared" si="62"/>
        <v>0</v>
      </c>
      <c r="W660" s="232" t="str">
        <f t="shared" si="63"/>
        <v/>
      </c>
      <c r="X660" s="229">
        <f t="shared" si="64"/>
        <v>0</v>
      </c>
      <c r="Y660" s="232" t="str">
        <f t="shared" si="65"/>
        <v/>
      </c>
    </row>
    <row r="661" spans="1:25" ht="26.25" customHeight="1">
      <c r="A661" s="290" t="s">
        <v>675</v>
      </c>
      <c r="B661" s="291" t="s">
        <v>672</v>
      </c>
      <c r="C661" s="292" t="s">
        <v>2720</v>
      </c>
      <c r="D661" s="292" t="s">
        <v>2719</v>
      </c>
      <c r="E661" s="293" t="s">
        <v>677</v>
      </c>
      <c r="F661" s="295" t="s">
        <v>676</v>
      </c>
      <c r="G661" s="259"/>
      <c r="H661" s="259"/>
      <c r="I661" s="260"/>
      <c r="J661" s="261"/>
      <c r="K661" s="364"/>
      <c r="L661" s="365"/>
      <c r="M661" s="249"/>
      <c r="N661" s="229">
        <f>[2]pdc2018!N661</f>
        <v>0</v>
      </c>
      <c r="O661" s="230">
        <f>[2]pdc2018!O661</f>
        <v>0</v>
      </c>
      <c r="P661" s="230">
        <f>[2]pdc2018!P661</f>
        <v>0</v>
      </c>
      <c r="Q661" s="230">
        <f>[2]pdc2018!Q661</f>
        <v>0</v>
      </c>
      <c r="R661" s="230">
        <f>[2]pdc2018!R661</f>
        <v>0</v>
      </c>
      <c r="S661" s="231">
        <f>[2]pdc2018!S661</f>
        <v>0</v>
      </c>
      <c r="T661" s="229">
        <f t="shared" si="60"/>
        <v>0</v>
      </c>
      <c r="U661" s="232" t="str">
        <f t="shared" si="61"/>
        <v/>
      </c>
      <c r="V661" s="229">
        <f t="shared" si="62"/>
        <v>0</v>
      </c>
      <c r="W661" s="232" t="str">
        <f t="shared" si="63"/>
        <v/>
      </c>
      <c r="X661" s="229">
        <f t="shared" si="64"/>
        <v>0</v>
      </c>
      <c r="Y661" s="232" t="str">
        <f t="shared" si="65"/>
        <v/>
      </c>
    </row>
    <row r="662" spans="1:25" ht="26.25" customHeight="1">
      <c r="A662" s="287" t="s">
        <v>678</v>
      </c>
      <c r="B662" s="288" t="s">
        <v>672</v>
      </c>
      <c r="C662" s="289" t="s">
        <v>2720</v>
      </c>
      <c r="D662" s="289" t="s">
        <v>2717</v>
      </c>
      <c r="E662" s="296" t="s">
        <v>677</v>
      </c>
      <c r="F662" s="294" t="s">
        <v>676</v>
      </c>
      <c r="G662" s="259" t="s">
        <v>57</v>
      </c>
      <c r="H662" s="259" t="s">
        <v>133</v>
      </c>
      <c r="I662" s="260" t="s">
        <v>2884</v>
      </c>
      <c r="J662" s="261" t="s">
        <v>693</v>
      </c>
      <c r="K662" s="364" t="s">
        <v>2419</v>
      </c>
      <c r="L662" s="5" t="s">
        <v>135</v>
      </c>
      <c r="M662" s="249"/>
      <c r="N662" s="229">
        <f>[2]pdc2018!N662</f>
        <v>0</v>
      </c>
      <c r="O662" s="230">
        <f>[2]pdc2018!O662</f>
        <v>0</v>
      </c>
      <c r="P662" s="230">
        <f>[2]pdc2018!P662</f>
        <v>0</v>
      </c>
      <c r="Q662" s="230">
        <f>[2]pdc2018!Q662</f>
        <v>0</v>
      </c>
      <c r="R662" s="230">
        <f>[2]pdc2018!R662</f>
        <v>0</v>
      </c>
      <c r="S662" s="231">
        <f>[2]pdc2018!S662</f>
        <v>0</v>
      </c>
      <c r="T662" s="229">
        <f t="shared" si="60"/>
        <v>0</v>
      </c>
      <c r="U662" s="232" t="str">
        <f t="shared" si="61"/>
        <v/>
      </c>
      <c r="V662" s="229">
        <f t="shared" si="62"/>
        <v>0</v>
      </c>
      <c r="W662" s="232" t="str">
        <f t="shared" si="63"/>
        <v/>
      </c>
      <c r="X662" s="229">
        <f t="shared" si="64"/>
        <v>0</v>
      </c>
      <c r="Y662" s="232" t="str">
        <f t="shared" si="65"/>
        <v/>
      </c>
    </row>
    <row r="663" spans="1:25" ht="26.25" customHeight="1">
      <c r="A663" s="290" t="s">
        <v>680</v>
      </c>
      <c r="B663" s="291" t="s">
        <v>672</v>
      </c>
      <c r="C663" s="292" t="s">
        <v>2721</v>
      </c>
      <c r="D663" s="292" t="s">
        <v>2719</v>
      </c>
      <c r="E663" s="293" t="s">
        <v>682</v>
      </c>
      <c r="F663" s="293" t="s">
        <v>681</v>
      </c>
      <c r="G663" s="259"/>
      <c r="H663" s="259"/>
      <c r="I663" s="260"/>
      <c r="J663" s="261"/>
      <c r="K663" s="364"/>
      <c r="L663" s="365"/>
      <c r="M663" s="249"/>
      <c r="N663" s="229">
        <f>[2]pdc2018!N663</f>
        <v>0</v>
      </c>
      <c r="O663" s="230">
        <f>[2]pdc2018!O663</f>
        <v>0</v>
      </c>
      <c r="P663" s="230">
        <f>[2]pdc2018!P663</f>
        <v>0</v>
      </c>
      <c r="Q663" s="230">
        <f>[2]pdc2018!Q663</f>
        <v>0</v>
      </c>
      <c r="R663" s="230">
        <f>[2]pdc2018!R663</f>
        <v>0</v>
      </c>
      <c r="S663" s="231">
        <f>[2]pdc2018!S663</f>
        <v>0</v>
      </c>
      <c r="T663" s="229">
        <f t="shared" si="60"/>
        <v>0</v>
      </c>
      <c r="U663" s="232" t="str">
        <f t="shared" si="61"/>
        <v/>
      </c>
      <c r="V663" s="229">
        <f t="shared" si="62"/>
        <v>0</v>
      </c>
      <c r="W663" s="232" t="str">
        <f t="shared" si="63"/>
        <v/>
      </c>
      <c r="X663" s="229">
        <f t="shared" si="64"/>
        <v>0</v>
      </c>
      <c r="Y663" s="232" t="str">
        <f t="shared" si="65"/>
        <v/>
      </c>
    </row>
    <row r="664" spans="1:25" ht="22.5" customHeight="1">
      <c r="A664" s="287" t="s">
        <v>683</v>
      </c>
      <c r="B664" s="288" t="s">
        <v>672</v>
      </c>
      <c r="C664" s="289" t="s">
        <v>2721</v>
      </c>
      <c r="D664" s="289" t="s">
        <v>2717</v>
      </c>
      <c r="E664" s="296" t="s">
        <v>682</v>
      </c>
      <c r="F664" s="296" t="s">
        <v>681</v>
      </c>
      <c r="G664" s="259" t="s">
        <v>57</v>
      </c>
      <c r="H664" s="259" t="s">
        <v>133</v>
      </c>
      <c r="I664" s="260" t="s">
        <v>2884</v>
      </c>
      <c r="J664" s="261" t="s">
        <v>693</v>
      </c>
      <c r="K664" s="364" t="s">
        <v>2419</v>
      </c>
      <c r="L664" s="5" t="s">
        <v>135</v>
      </c>
      <c r="M664" s="228"/>
      <c r="N664" s="229">
        <f>[2]pdc2018!N664</f>
        <v>0</v>
      </c>
      <c r="O664" s="230">
        <f>[2]pdc2018!O664</f>
        <v>0</v>
      </c>
      <c r="P664" s="230">
        <f>[2]pdc2018!P664</f>
        <v>0</v>
      </c>
      <c r="Q664" s="230">
        <f>[2]pdc2018!Q664</f>
        <v>0</v>
      </c>
      <c r="R664" s="230">
        <f>[2]pdc2018!R664</f>
        <v>0</v>
      </c>
      <c r="S664" s="231">
        <f>[2]pdc2018!S664</f>
        <v>0</v>
      </c>
      <c r="T664" s="229">
        <f t="shared" si="60"/>
        <v>0</v>
      </c>
      <c r="U664" s="232" t="str">
        <f t="shared" si="61"/>
        <v/>
      </c>
      <c r="V664" s="229">
        <f t="shared" si="62"/>
        <v>0</v>
      </c>
      <c r="W664" s="232" t="str">
        <f t="shared" si="63"/>
        <v/>
      </c>
      <c r="X664" s="229">
        <f t="shared" si="64"/>
        <v>0</v>
      </c>
      <c r="Y664" s="232" t="str">
        <f t="shared" si="65"/>
        <v/>
      </c>
    </row>
    <row r="665" spans="1:25" ht="22.5" customHeight="1">
      <c r="A665" s="219" t="s">
        <v>684</v>
      </c>
      <c r="B665" s="220" t="s">
        <v>685</v>
      </c>
      <c r="C665" s="221" t="s">
        <v>2718</v>
      </c>
      <c r="D665" s="221" t="s">
        <v>2719</v>
      </c>
      <c r="E665" s="222" t="s">
        <v>126</v>
      </c>
      <c r="F665" s="222" t="s">
        <v>125</v>
      </c>
      <c r="G665" s="223"/>
      <c r="H665" s="223"/>
      <c r="I665" s="224"/>
      <c r="J665" s="225"/>
      <c r="K665" s="362"/>
      <c r="L665" s="363"/>
      <c r="M665" s="249"/>
      <c r="N665" s="229">
        <f>[2]pdc2018!N665</f>
        <v>0</v>
      </c>
      <c r="O665" s="230">
        <f>[2]pdc2018!O665</f>
        <v>0</v>
      </c>
      <c r="P665" s="230">
        <f>[2]pdc2018!P665</f>
        <v>0</v>
      </c>
      <c r="Q665" s="230">
        <f>[2]pdc2018!Q665</f>
        <v>0</v>
      </c>
      <c r="R665" s="230">
        <f>[2]pdc2018!R665</f>
        <v>0</v>
      </c>
      <c r="S665" s="231">
        <f>[2]pdc2018!S665</f>
        <v>0</v>
      </c>
      <c r="T665" s="229">
        <f t="shared" si="60"/>
        <v>0</v>
      </c>
      <c r="U665" s="232" t="str">
        <f t="shared" si="61"/>
        <v/>
      </c>
      <c r="V665" s="229">
        <f t="shared" si="62"/>
        <v>0</v>
      </c>
      <c r="W665" s="232" t="str">
        <f t="shared" si="63"/>
        <v/>
      </c>
      <c r="X665" s="229">
        <f t="shared" si="64"/>
        <v>0</v>
      </c>
      <c r="Y665" s="232" t="str">
        <f t="shared" si="65"/>
        <v/>
      </c>
    </row>
    <row r="666" spans="1:25" ht="26.25" customHeight="1">
      <c r="A666" s="290" t="s">
        <v>127</v>
      </c>
      <c r="B666" s="291" t="s">
        <v>685</v>
      </c>
      <c r="C666" s="292" t="s">
        <v>2720</v>
      </c>
      <c r="D666" s="292" t="s">
        <v>2719</v>
      </c>
      <c r="E666" s="258" t="s">
        <v>129</v>
      </c>
      <c r="F666" s="295" t="s">
        <v>128</v>
      </c>
      <c r="G666" s="259"/>
      <c r="H666" s="259"/>
      <c r="I666" s="260"/>
      <c r="J666" s="261"/>
      <c r="K666" s="364"/>
      <c r="L666" s="365"/>
      <c r="M666" s="249"/>
      <c r="N666" s="229">
        <f>[2]pdc2018!N666</f>
        <v>0</v>
      </c>
      <c r="O666" s="230">
        <f>[2]pdc2018!O666</f>
        <v>0</v>
      </c>
      <c r="P666" s="230">
        <f>[2]pdc2018!P666</f>
        <v>0</v>
      </c>
      <c r="Q666" s="230">
        <f>[2]pdc2018!Q666</f>
        <v>0</v>
      </c>
      <c r="R666" s="230">
        <f>[2]pdc2018!R666</f>
        <v>0</v>
      </c>
      <c r="S666" s="231">
        <f>[2]pdc2018!S666</f>
        <v>0</v>
      </c>
      <c r="T666" s="229">
        <f t="shared" si="60"/>
        <v>0</v>
      </c>
      <c r="U666" s="232" t="str">
        <f t="shared" si="61"/>
        <v/>
      </c>
      <c r="V666" s="229">
        <f t="shared" si="62"/>
        <v>0</v>
      </c>
      <c r="W666" s="232" t="str">
        <f t="shared" si="63"/>
        <v/>
      </c>
      <c r="X666" s="229">
        <f t="shared" si="64"/>
        <v>0</v>
      </c>
      <c r="Y666" s="232" t="str">
        <f t="shared" si="65"/>
        <v/>
      </c>
    </row>
    <row r="667" spans="1:25" ht="26.25" customHeight="1">
      <c r="A667" s="287" t="s">
        <v>130</v>
      </c>
      <c r="B667" s="288" t="s">
        <v>685</v>
      </c>
      <c r="C667" s="289" t="s">
        <v>2720</v>
      </c>
      <c r="D667" s="289" t="s">
        <v>2717</v>
      </c>
      <c r="E667" s="245" t="s">
        <v>132</v>
      </c>
      <c r="F667" s="294" t="s">
        <v>131</v>
      </c>
      <c r="G667" s="259" t="s">
        <v>59</v>
      </c>
      <c r="H667" s="259" t="s">
        <v>2885</v>
      </c>
      <c r="I667" s="260" t="s">
        <v>134</v>
      </c>
      <c r="J667" s="261" t="s">
        <v>2421</v>
      </c>
      <c r="K667" s="364" t="s">
        <v>2422</v>
      </c>
      <c r="L667" s="5" t="s">
        <v>135</v>
      </c>
      <c r="M667" s="249"/>
      <c r="N667" s="229">
        <f>[2]pdc2018!N667</f>
        <v>164937.06</v>
      </c>
      <c r="O667" s="230">
        <f>[2]pdc2018!O667</f>
        <v>113000</v>
      </c>
      <c r="P667" s="230">
        <f>[2]pdc2018!P667</f>
        <v>165000</v>
      </c>
      <c r="Q667" s="230">
        <f>[2]pdc2018!Q667</f>
        <v>165000</v>
      </c>
      <c r="R667" s="230">
        <f>[2]pdc2018!R667</f>
        <v>165000</v>
      </c>
      <c r="S667" s="231">
        <f>[2]pdc2018!S667</f>
        <v>165000</v>
      </c>
      <c r="T667" s="229">
        <f t="shared" si="60"/>
        <v>0</v>
      </c>
      <c r="U667" s="232">
        <f t="shared" si="61"/>
        <v>0</v>
      </c>
      <c r="V667" s="229">
        <f t="shared" si="62"/>
        <v>0</v>
      </c>
      <c r="W667" s="232">
        <f t="shared" si="63"/>
        <v>0</v>
      </c>
      <c r="X667" s="229">
        <f t="shared" si="64"/>
        <v>0</v>
      </c>
      <c r="Y667" s="232">
        <f t="shared" si="65"/>
        <v>0</v>
      </c>
    </row>
    <row r="668" spans="1:25" ht="26.25" customHeight="1">
      <c r="A668" s="287" t="s">
        <v>137</v>
      </c>
      <c r="B668" s="288" t="s">
        <v>685</v>
      </c>
      <c r="C668" s="289" t="s">
        <v>2720</v>
      </c>
      <c r="D668" s="289" t="s">
        <v>2725</v>
      </c>
      <c r="E668" s="245" t="s">
        <v>139</v>
      </c>
      <c r="F668" s="294" t="s">
        <v>138</v>
      </c>
      <c r="G668" s="259" t="s">
        <v>60</v>
      </c>
      <c r="H668" s="259" t="s">
        <v>2886</v>
      </c>
      <c r="I668" s="260" t="s">
        <v>141</v>
      </c>
      <c r="J668" s="261" t="s">
        <v>2423</v>
      </c>
      <c r="K668" s="364" t="s">
        <v>2424</v>
      </c>
      <c r="L668" s="5" t="s">
        <v>135</v>
      </c>
      <c r="M668" s="249"/>
      <c r="N668" s="229">
        <f>[2]pdc2018!N668</f>
        <v>9541.66</v>
      </c>
      <c r="O668" s="230">
        <f>[2]pdc2018!O668</f>
        <v>40000</v>
      </c>
      <c r="P668" s="230">
        <f>[2]pdc2018!P668</f>
        <v>10000</v>
      </c>
      <c r="Q668" s="230">
        <f>[2]pdc2018!Q668</f>
        <v>10000</v>
      </c>
      <c r="R668" s="230">
        <f>[2]pdc2018!R668</f>
        <v>10000</v>
      </c>
      <c r="S668" s="231">
        <f>[2]pdc2018!S668</f>
        <v>10000</v>
      </c>
      <c r="T668" s="229">
        <f t="shared" si="60"/>
        <v>0</v>
      </c>
      <c r="U668" s="232">
        <f t="shared" si="61"/>
        <v>0</v>
      </c>
      <c r="V668" s="229">
        <f t="shared" si="62"/>
        <v>0</v>
      </c>
      <c r="W668" s="232">
        <f t="shared" si="63"/>
        <v>0</v>
      </c>
      <c r="X668" s="229">
        <f t="shared" si="64"/>
        <v>0</v>
      </c>
      <c r="Y668" s="232">
        <f t="shared" si="65"/>
        <v>0</v>
      </c>
    </row>
    <row r="669" spans="1:25" ht="26.25" customHeight="1">
      <c r="A669" s="290" t="s">
        <v>142</v>
      </c>
      <c r="B669" s="291" t="s">
        <v>685</v>
      </c>
      <c r="C669" s="292" t="s">
        <v>2272</v>
      </c>
      <c r="D669" s="292" t="s">
        <v>2719</v>
      </c>
      <c r="E669" s="258" t="s">
        <v>144</v>
      </c>
      <c r="F669" s="295" t="s">
        <v>143</v>
      </c>
      <c r="G669" s="259"/>
      <c r="H669" s="259"/>
      <c r="I669" s="260"/>
      <c r="J669" s="261"/>
      <c r="K669" s="364"/>
      <c r="L669" s="365"/>
      <c r="M669" s="249"/>
      <c r="N669" s="229">
        <f>[2]pdc2018!N669</f>
        <v>0</v>
      </c>
      <c r="O669" s="230">
        <f>[2]pdc2018!O669</f>
        <v>0</v>
      </c>
      <c r="P669" s="230">
        <f>[2]pdc2018!P669</f>
        <v>0</v>
      </c>
      <c r="Q669" s="230">
        <f>[2]pdc2018!Q669</f>
        <v>0</v>
      </c>
      <c r="R669" s="230">
        <f>[2]pdc2018!R669</f>
        <v>0</v>
      </c>
      <c r="S669" s="231">
        <f>[2]pdc2018!S669</f>
        <v>0</v>
      </c>
      <c r="T669" s="229">
        <f t="shared" si="60"/>
        <v>0</v>
      </c>
      <c r="U669" s="232" t="str">
        <f t="shared" si="61"/>
        <v/>
      </c>
      <c r="V669" s="229">
        <f t="shared" si="62"/>
        <v>0</v>
      </c>
      <c r="W669" s="232" t="str">
        <f t="shared" si="63"/>
        <v/>
      </c>
      <c r="X669" s="229">
        <f t="shared" si="64"/>
        <v>0</v>
      </c>
      <c r="Y669" s="232" t="str">
        <f t="shared" si="65"/>
        <v/>
      </c>
    </row>
    <row r="670" spans="1:25" ht="26.25" customHeight="1">
      <c r="A670" s="287" t="s">
        <v>145</v>
      </c>
      <c r="B670" s="288" t="s">
        <v>685</v>
      </c>
      <c r="C670" s="289" t="s">
        <v>2272</v>
      </c>
      <c r="D670" s="289" t="s">
        <v>2717</v>
      </c>
      <c r="E670" s="265" t="s">
        <v>144</v>
      </c>
      <c r="F670" s="294" t="s">
        <v>143</v>
      </c>
      <c r="G670" s="259" t="s">
        <v>58</v>
      </c>
      <c r="H670" s="259" t="s">
        <v>140</v>
      </c>
      <c r="I670" s="260" t="s">
        <v>146</v>
      </c>
      <c r="J670" s="261" t="s">
        <v>693</v>
      </c>
      <c r="K670" s="364" t="s">
        <v>2419</v>
      </c>
      <c r="L670" s="5" t="s">
        <v>135</v>
      </c>
      <c r="M670" s="228"/>
      <c r="N670" s="229">
        <f>[2]pdc2018!N670</f>
        <v>890522.17</v>
      </c>
      <c r="O670" s="230">
        <f>[2]pdc2018!O670</f>
        <v>836100</v>
      </c>
      <c r="P670" s="230">
        <f>[2]pdc2018!P670</f>
        <v>891000</v>
      </c>
      <c r="Q670" s="230">
        <f>[2]pdc2018!Q670</f>
        <v>891000</v>
      </c>
      <c r="R670" s="230">
        <f>[2]pdc2018!R670</f>
        <v>891000</v>
      </c>
      <c r="S670" s="231">
        <f>[2]pdc2018!S670</f>
        <v>891000</v>
      </c>
      <c r="T670" s="229">
        <f t="shared" si="60"/>
        <v>0</v>
      </c>
      <c r="U670" s="232">
        <f t="shared" si="61"/>
        <v>0</v>
      </c>
      <c r="V670" s="229">
        <f t="shared" si="62"/>
        <v>0</v>
      </c>
      <c r="W670" s="232">
        <f t="shared" si="63"/>
        <v>0</v>
      </c>
      <c r="X670" s="229">
        <f t="shared" si="64"/>
        <v>0</v>
      </c>
      <c r="Y670" s="232">
        <f t="shared" si="65"/>
        <v>0</v>
      </c>
    </row>
    <row r="671" spans="1:25" ht="26.25" customHeight="1">
      <c r="A671" s="219" t="s">
        <v>149</v>
      </c>
      <c r="B671" s="220" t="s">
        <v>150</v>
      </c>
      <c r="C671" s="221" t="s">
        <v>2718</v>
      </c>
      <c r="D671" s="221" t="s">
        <v>2719</v>
      </c>
      <c r="E671" s="222" t="s">
        <v>687</v>
      </c>
      <c r="F671" s="222" t="s">
        <v>151</v>
      </c>
      <c r="G671" s="223"/>
      <c r="H671" s="223"/>
      <c r="I671" s="224"/>
      <c r="J671" s="225"/>
      <c r="K671" s="362"/>
      <c r="L671" s="363"/>
      <c r="M671" s="249"/>
      <c r="N671" s="229">
        <f>[2]pdc2018!N671</f>
        <v>0</v>
      </c>
      <c r="O671" s="230">
        <f>[2]pdc2018!O671</f>
        <v>0</v>
      </c>
      <c r="P671" s="230">
        <f>[2]pdc2018!P671</f>
        <v>0</v>
      </c>
      <c r="Q671" s="230">
        <f>[2]pdc2018!Q671</f>
        <v>0</v>
      </c>
      <c r="R671" s="230">
        <f>[2]pdc2018!R671</f>
        <v>0</v>
      </c>
      <c r="S671" s="231">
        <f>[2]pdc2018!S671</f>
        <v>0</v>
      </c>
      <c r="T671" s="229">
        <f t="shared" si="60"/>
        <v>0</v>
      </c>
      <c r="U671" s="232" t="str">
        <f t="shared" si="61"/>
        <v/>
      </c>
      <c r="V671" s="229">
        <f t="shared" si="62"/>
        <v>0</v>
      </c>
      <c r="W671" s="232" t="str">
        <f t="shared" si="63"/>
        <v/>
      </c>
      <c r="X671" s="229">
        <f t="shared" si="64"/>
        <v>0</v>
      </c>
      <c r="Y671" s="232" t="str">
        <f t="shared" si="65"/>
        <v/>
      </c>
    </row>
    <row r="672" spans="1:25" ht="26.25" customHeight="1">
      <c r="A672" s="290" t="s">
        <v>688</v>
      </c>
      <c r="B672" s="282" t="s">
        <v>150</v>
      </c>
      <c r="C672" s="283" t="s">
        <v>2720</v>
      </c>
      <c r="D672" s="283" t="s">
        <v>2719</v>
      </c>
      <c r="E672" s="284" t="s">
        <v>690</v>
      </c>
      <c r="F672" s="284" t="s">
        <v>689</v>
      </c>
      <c r="G672" s="279"/>
      <c r="H672" s="279"/>
      <c r="I672" s="280"/>
      <c r="J672" s="281"/>
      <c r="K672" s="370"/>
      <c r="L672" s="372"/>
      <c r="M672" s="249"/>
      <c r="N672" s="229">
        <f>[2]pdc2018!N672</f>
        <v>0</v>
      </c>
      <c r="O672" s="230">
        <f>[2]pdc2018!O672</f>
        <v>0</v>
      </c>
      <c r="P672" s="230">
        <f>[2]pdc2018!P672</f>
        <v>0</v>
      </c>
      <c r="Q672" s="230">
        <f>[2]pdc2018!Q672</f>
        <v>0</v>
      </c>
      <c r="R672" s="230">
        <f>[2]pdc2018!R672</f>
        <v>0</v>
      </c>
      <c r="S672" s="231">
        <f>[2]pdc2018!S672</f>
        <v>0</v>
      </c>
      <c r="T672" s="229">
        <f t="shared" si="60"/>
        <v>0</v>
      </c>
      <c r="U672" s="232" t="str">
        <f t="shared" si="61"/>
        <v/>
      </c>
      <c r="V672" s="229">
        <f t="shared" si="62"/>
        <v>0</v>
      </c>
      <c r="W672" s="232" t="str">
        <f t="shared" si="63"/>
        <v/>
      </c>
      <c r="X672" s="229">
        <f t="shared" si="64"/>
        <v>0</v>
      </c>
      <c r="Y672" s="232" t="str">
        <f t="shared" si="65"/>
        <v/>
      </c>
    </row>
    <row r="673" spans="1:25" ht="26.25" customHeight="1">
      <c r="A673" s="287" t="s">
        <v>691</v>
      </c>
      <c r="B673" s="276" t="s">
        <v>150</v>
      </c>
      <c r="C673" s="277" t="s">
        <v>2720</v>
      </c>
      <c r="D673" s="277" t="s">
        <v>2717</v>
      </c>
      <c r="E673" s="278" t="s">
        <v>690</v>
      </c>
      <c r="F673" s="297" t="s">
        <v>689</v>
      </c>
      <c r="G673" s="279" t="s">
        <v>738</v>
      </c>
      <c r="H673" s="279" t="s">
        <v>692</v>
      </c>
      <c r="I673" s="280" t="s">
        <v>2887</v>
      </c>
      <c r="J673" s="281" t="s">
        <v>692</v>
      </c>
      <c r="K673" s="370" t="s">
        <v>2452</v>
      </c>
      <c r="L673" s="374" t="s">
        <v>147</v>
      </c>
      <c r="M673" s="249"/>
      <c r="N673" s="229">
        <f>[2]pdc2018!N673</f>
        <v>0</v>
      </c>
      <c r="O673" s="230">
        <f>[2]pdc2018!O673</f>
        <v>0</v>
      </c>
      <c r="P673" s="230">
        <f>[2]pdc2018!P673</f>
        <v>0</v>
      </c>
      <c r="Q673" s="230">
        <f>[2]pdc2018!Q673</f>
        <v>0</v>
      </c>
      <c r="R673" s="230">
        <f>[2]pdc2018!R673</f>
        <v>0</v>
      </c>
      <c r="S673" s="231">
        <f>[2]pdc2018!S673</f>
        <v>0</v>
      </c>
      <c r="T673" s="229">
        <f t="shared" si="60"/>
        <v>0</v>
      </c>
      <c r="U673" s="232" t="str">
        <f t="shared" si="61"/>
        <v/>
      </c>
      <c r="V673" s="229">
        <f t="shared" si="62"/>
        <v>0</v>
      </c>
      <c r="W673" s="232" t="str">
        <f t="shared" si="63"/>
        <v/>
      </c>
      <c r="X673" s="229">
        <f t="shared" si="64"/>
        <v>0</v>
      </c>
      <c r="Y673" s="232" t="str">
        <f t="shared" si="65"/>
        <v/>
      </c>
    </row>
    <row r="674" spans="1:25" ht="36.75" customHeight="1">
      <c r="A674" s="290" t="s">
        <v>694</v>
      </c>
      <c r="B674" s="291" t="s">
        <v>150</v>
      </c>
      <c r="C674" s="292" t="s">
        <v>2721</v>
      </c>
      <c r="D674" s="292" t="s">
        <v>2719</v>
      </c>
      <c r="E674" s="258" t="s">
        <v>696</v>
      </c>
      <c r="F674" s="236" t="s">
        <v>695</v>
      </c>
      <c r="G674" s="259"/>
      <c r="H674" s="259"/>
      <c r="I674" s="260"/>
      <c r="J674" s="261"/>
      <c r="K674" s="364"/>
      <c r="L674" s="365"/>
      <c r="M674" s="249"/>
      <c r="N674" s="229">
        <f>[2]pdc2018!N674</f>
        <v>0</v>
      </c>
      <c r="O674" s="230">
        <f>[2]pdc2018!O674</f>
        <v>0</v>
      </c>
      <c r="P674" s="230">
        <f>[2]pdc2018!P674</f>
        <v>0</v>
      </c>
      <c r="Q674" s="230">
        <f>[2]pdc2018!Q674</f>
        <v>0</v>
      </c>
      <c r="R674" s="230">
        <f>[2]pdc2018!R674</f>
        <v>0</v>
      </c>
      <c r="S674" s="231">
        <f>[2]pdc2018!S674</f>
        <v>0</v>
      </c>
      <c r="T674" s="229">
        <f t="shared" si="60"/>
        <v>0</v>
      </c>
      <c r="U674" s="232" t="str">
        <f t="shared" si="61"/>
        <v/>
      </c>
      <c r="V674" s="229">
        <f t="shared" si="62"/>
        <v>0</v>
      </c>
      <c r="W674" s="232" t="str">
        <f t="shared" si="63"/>
        <v/>
      </c>
      <c r="X674" s="229">
        <f t="shared" si="64"/>
        <v>0</v>
      </c>
      <c r="Y674" s="232" t="str">
        <f t="shared" si="65"/>
        <v/>
      </c>
    </row>
    <row r="675" spans="1:25" ht="36.75" customHeight="1">
      <c r="A675" s="287" t="s">
        <v>697</v>
      </c>
      <c r="B675" s="288" t="s">
        <v>150</v>
      </c>
      <c r="C675" s="289" t="s">
        <v>2721</v>
      </c>
      <c r="D675" s="289" t="s">
        <v>2717</v>
      </c>
      <c r="E675" s="265" t="s">
        <v>696</v>
      </c>
      <c r="F675" s="245" t="s">
        <v>695</v>
      </c>
      <c r="G675" s="259" t="s">
        <v>513</v>
      </c>
      <c r="H675" s="259" t="s">
        <v>3351</v>
      </c>
      <c r="I675" s="260" t="s">
        <v>2234</v>
      </c>
      <c r="J675" s="261" t="s">
        <v>2432</v>
      </c>
      <c r="K675" s="364" t="s">
        <v>2234</v>
      </c>
      <c r="L675" s="5" t="s">
        <v>147</v>
      </c>
      <c r="M675" s="249"/>
      <c r="N675" s="229">
        <f>[2]pdc2018!N675</f>
        <v>1375720</v>
      </c>
      <c r="O675" s="230">
        <f>[2]pdc2018!O675</f>
        <v>0</v>
      </c>
      <c r="P675" s="230">
        <f>[2]pdc2018!P675</f>
        <v>0</v>
      </c>
      <c r="Q675" s="230">
        <f>[2]pdc2018!Q675</f>
        <v>0</v>
      </c>
      <c r="R675" s="230">
        <f>[2]pdc2018!R675</f>
        <v>0</v>
      </c>
      <c r="S675" s="231">
        <f>[2]pdc2018!S675</f>
        <v>0</v>
      </c>
      <c r="T675" s="229">
        <f t="shared" si="60"/>
        <v>0</v>
      </c>
      <c r="U675" s="232" t="str">
        <f t="shared" si="61"/>
        <v/>
      </c>
      <c r="V675" s="229">
        <f t="shared" si="62"/>
        <v>0</v>
      </c>
      <c r="W675" s="232" t="str">
        <f t="shared" si="63"/>
        <v/>
      </c>
      <c r="X675" s="229">
        <f t="shared" si="64"/>
        <v>0</v>
      </c>
      <c r="Y675" s="232" t="str">
        <f t="shared" si="65"/>
        <v/>
      </c>
    </row>
    <row r="676" spans="1:25" ht="36.75" customHeight="1">
      <c r="A676" s="290" t="s">
        <v>699</v>
      </c>
      <c r="B676" s="291" t="s">
        <v>150</v>
      </c>
      <c r="C676" s="292" t="s">
        <v>2390</v>
      </c>
      <c r="D676" s="292" t="s">
        <v>2719</v>
      </c>
      <c r="E676" s="236" t="s">
        <v>700</v>
      </c>
      <c r="F676" s="236" t="s">
        <v>2888</v>
      </c>
      <c r="G676" s="259"/>
      <c r="H676" s="259"/>
      <c r="I676" s="260"/>
      <c r="J676" s="261"/>
      <c r="K676" s="364"/>
      <c r="L676" s="365"/>
      <c r="M676" s="249"/>
      <c r="N676" s="229">
        <f>[2]pdc2018!N676</f>
        <v>0</v>
      </c>
      <c r="O676" s="230">
        <f>[2]pdc2018!O676</f>
        <v>0</v>
      </c>
      <c r="P676" s="230">
        <f>[2]pdc2018!P676</f>
        <v>0</v>
      </c>
      <c r="Q676" s="230">
        <f>[2]pdc2018!Q676</f>
        <v>0</v>
      </c>
      <c r="R676" s="230">
        <f>[2]pdc2018!R676</f>
        <v>0</v>
      </c>
      <c r="S676" s="231">
        <f>[2]pdc2018!S676</f>
        <v>0</v>
      </c>
      <c r="T676" s="229">
        <f t="shared" si="60"/>
        <v>0</v>
      </c>
      <c r="U676" s="232" t="str">
        <f t="shared" si="61"/>
        <v/>
      </c>
      <c r="V676" s="229">
        <f t="shared" si="62"/>
        <v>0</v>
      </c>
      <c r="W676" s="232" t="str">
        <f t="shared" si="63"/>
        <v/>
      </c>
      <c r="X676" s="229">
        <f t="shared" si="64"/>
        <v>0</v>
      </c>
      <c r="Y676" s="232" t="str">
        <f t="shared" si="65"/>
        <v/>
      </c>
    </row>
    <row r="677" spans="1:25" ht="36.75" customHeight="1">
      <c r="A677" s="287" t="s">
        <v>701</v>
      </c>
      <c r="B677" s="288" t="s">
        <v>150</v>
      </c>
      <c r="C677" s="289" t="s">
        <v>2390</v>
      </c>
      <c r="D677" s="289" t="s">
        <v>2717</v>
      </c>
      <c r="E677" s="265" t="s">
        <v>700</v>
      </c>
      <c r="F677" s="245" t="s">
        <v>2888</v>
      </c>
      <c r="G677" s="259" t="s">
        <v>513</v>
      </c>
      <c r="H677" s="259" t="s">
        <v>3351</v>
      </c>
      <c r="I677" s="260" t="s">
        <v>2234</v>
      </c>
      <c r="J677" s="261" t="s">
        <v>2432</v>
      </c>
      <c r="K677" s="364" t="s">
        <v>2234</v>
      </c>
      <c r="L677" s="5" t="s">
        <v>147</v>
      </c>
      <c r="M677" s="249"/>
      <c r="N677" s="229">
        <f>[2]pdc2018!N677</f>
        <v>0</v>
      </c>
      <c r="O677" s="230">
        <f>[2]pdc2018!O677</f>
        <v>0</v>
      </c>
      <c r="P677" s="230">
        <f>[2]pdc2018!P677</f>
        <v>0</v>
      </c>
      <c r="Q677" s="230">
        <f>[2]pdc2018!Q677</f>
        <v>0</v>
      </c>
      <c r="R677" s="230">
        <f>[2]pdc2018!R677</f>
        <v>0</v>
      </c>
      <c r="S677" s="231">
        <f>[2]pdc2018!S677</f>
        <v>0</v>
      </c>
      <c r="T677" s="229">
        <f t="shared" si="60"/>
        <v>0</v>
      </c>
      <c r="U677" s="232" t="str">
        <f t="shared" si="61"/>
        <v/>
      </c>
      <c r="V677" s="229">
        <f t="shared" si="62"/>
        <v>0</v>
      </c>
      <c r="W677" s="232" t="str">
        <f t="shared" si="63"/>
        <v/>
      </c>
      <c r="X677" s="229">
        <f t="shared" si="64"/>
        <v>0</v>
      </c>
      <c r="Y677" s="232" t="str">
        <f t="shared" si="65"/>
        <v/>
      </c>
    </row>
    <row r="678" spans="1:25" ht="36" customHeight="1">
      <c r="A678" s="290" t="s">
        <v>702</v>
      </c>
      <c r="B678" s="282" t="s">
        <v>150</v>
      </c>
      <c r="C678" s="283" t="s">
        <v>2723</v>
      </c>
      <c r="D678" s="283" t="s">
        <v>2719</v>
      </c>
      <c r="E678" s="284" t="s">
        <v>704</v>
      </c>
      <c r="F678" s="298" t="s">
        <v>703</v>
      </c>
      <c r="G678" s="279"/>
      <c r="H678" s="279"/>
      <c r="I678" s="280"/>
      <c r="J678" s="281"/>
      <c r="K678" s="370"/>
      <c r="L678" s="372"/>
      <c r="M678" s="249"/>
      <c r="N678" s="229">
        <f>[2]pdc2018!N678</f>
        <v>0</v>
      </c>
      <c r="O678" s="230">
        <f>[2]pdc2018!O678</f>
        <v>0</v>
      </c>
      <c r="P678" s="230">
        <f>[2]pdc2018!P678</f>
        <v>0</v>
      </c>
      <c r="Q678" s="230">
        <f>[2]pdc2018!Q678</f>
        <v>0</v>
      </c>
      <c r="R678" s="230">
        <f>[2]pdc2018!R678</f>
        <v>0</v>
      </c>
      <c r="S678" s="231">
        <f>[2]pdc2018!S678</f>
        <v>0</v>
      </c>
      <c r="T678" s="229">
        <f t="shared" si="60"/>
        <v>0</v>
      </c>
      <c r="U678" s="232" t="str">
        <f t="shared" si="61"/>
        <v/>
      </c>
      <c r="V678" s="229">
        <f t="shared" si="62"/>
        <v>0</v>
      </c>
      <c r="W678" s="232" t="str">
        <f t="shared" si="63"/>
        <v/>
      </c>
      <c r="X678" s="229">
        <f t="shared" si="64"/>
        <v>0</v>
      </c>
      <c r="Y678" s="232" t="str">
        <f t="shared" si="65"/>
        <v/>
      </c>
    </row>
    <row r="679" spans="1:25" ht="36" customHeight="1">
      <c r="A679" s="287" t="s">
        <v>705</v>
      </c>
      <c r="B679" s="276" t="s">
        <v>150</v>
      </c>
      <c r="C679" s="277" t="s">
        <v>2723</v>
      </c>
      <c r="D679" s="277" t="s">
        <v>2717</v>
      </c>
      <c r="E679" s="278" t="s">
        <v>704</v>
      </c>
      <c r="F679" s="278" t="s">
        <v>703</v>
      </c>
      <c r="G679" s="279" t="s">
        <v>513</v>
      </c>
      <c r="H679" s="279" t="s">
        <v>3351</v>
      </c>
      <c r="I679" s="280" t="s">
        <v>2234</v>
      </c>
      <c r="J679" s="281" t="s">
        <v>2432</v>
      </c>
      <c r="K679" s="370" t="s">
        <v>2234</v>
      </c>
      <c r="L679" s="374" t="s">
        <v>147</v>
      </c>
      <c r="M679" s="249"/>
      <c r="N679" s="229">
        <f>[2]pdc2018!N679</f>
        <v>0</v>
      </c>
      <c r="O679" s="230">
        <f>[2]pdc2018!O679</f>
        <v>0</v>
      </c>
      <c r="P679" s="230">
        <f>[2]pdc2018!P679</f>
        <v>0</v>
      </c>
      <c r="Q679" s="230">
        <f>[2]pdc2018!Q679</f>
        <v>0</v>
      </c>
      <c r="R679" s="230">
        <f>[2]pdc2018!R679</f>
        <v>0</v>
      </c>
      <c r="S679" s="231">
        <f>[2]pdc2018!S679</f>
        <v>0</v>
      </c>
      <c r="T679" s="229">
        <f t="shared" si="60"/>
        <v>0</v>
      </c>
      <c r="U679" s="232" t="str">
        <f t="shared" si="61"/>
        <v/>
      </c>
      <c r="V679" s="229">
        <f t="shared" si="62"/>
        <v>0</v>
      </c>
      <c r="W679" s="232" t="str">
        <f t="shared" si="63"/>
        <v/>
      </c>
      <c r="X679" s="229">
        <f t="shared" si="64"/>
        <v>0</v>
      </c>
      <c r="Y679" s="232" t="str">
        <f t="shared" si="65"/>
        <v/>
      </c>
    </row>
    <row r="680" spans="1:25" ht="36" customHeight="1">
      <c r="A680" s="290" t="s">
        <v>706</v>
      </c>
      <c r="B680" s="291" t="s">
        <v>150</v>
      </c>
      <c r="C680" s="292" t="s">
        <v>810</v>
      </c>
      <c r="D680" s="292" t="s">
        <v>2719</v>
      </c>
      <c r="E680" s="258" t="s">
        <v>708</v>
      </c>
      <c r="F680" s="295" t="s">
        <v>707</v>
      </c>
      <c r="G680" s="259"/>
      <c r="H680" s="259"/>
      <c r="I680" s="260"/>
      <c r="J680" s="261"/>
      <c r="K680" s="364"/>
      <c r="L680" s="365"/>
      <c r="M680" s="249"/>
      <c r="N680" s="229">
        <f>[2]pdc2018!N680</f>
        <v>0</v>
      </c>
      <c r="O680" s="230">
        <f>[2]pdc2018!O680</f>
        <v>0</v>
      </c>
      <c r="P680" s="230">
        <f>[2]pdc2018!P680</f>
        <v>0</v>
      </c>
      <c r="Q680" s="230">
        <f>[2]pdc2018!Q680</f>
        <v>0</v>
      </c>
      <c r="R680" s="230">
        <f>[2]pdc2018!R680</f>
        <v>0</v>
      </c>
      <c r="S680" s="231">
        <f>[2]pdc2018!S680</f>
        <v>0</v>
      </c>
      <c r="T680" s="229">
        <f t="shared" si="60"/>
        <v>0</v>
      </c>
      <c r="U680" s="232" t="str">
        <f t="shared" si="61"/>
        <v/>
      </c>
      <c r="V680" s="229">
        <f t="shared" si="62"/>
        <v>0</v>
      </c>
      <c r="W680" s="232" t="str">
        <f t="shared" si="63"/>
        <v/>
      </c>
      <c r="X680" s="229">
        <f t="shared" si="64"/>
        <v>0</v>
      </c>
      <c r="Y680" s="232" t="str">
        <f t="shared" si="65"/>
        <v/>
      </c>
    </row>
    <row r="681" spans="1:25" ht="25.5" customHeight="1">
      <c r="A681" s="287" t="s">
        <v>709</v>
      </c>
      <c r="B681" s="288" t="s">
        <v>150</v>
      </c>
      <c r="C681" s="289" t="s">
        <v>810</v>
      </c>
      <c r="D681" s="289" t="s">
        <v>1624</v>
      </c>
      <c r="E681" s="245" t="s">
        <v>1182</v>
      </c>
      <c r="F681" s="245" t="s">
        <v>710</v>
      </c>
      <c r="G681" s="259" t="s">
        <v>510</v>
      </c>
      <c r="H681" s="259" t="s">
        <v>2889</v>
      </c>
      <c r="I681" s="260" t="s">
        <v>2890</v>
      </c>
      <c r="J681" s="261" t="s">
        <v>2432</v>
      </c>
      <c r="K681" s="364" t="s">
        <v>2234</v>
      </c>
      <c r="L681" s="5" t="s">
        <v>1183</v>
      </c>
      <c r="M681" s="249"/>
      <c r="N681" s="229">
        <f>[2]pdc2018!N681</f>
        <v>0</v>
      </c>
      <c r="O681" s="230">
        <f>[2]pdc2018!O681</f>
        <v>0</v>
      </c>
      <c r="P681" s="230">
        <f>[2]pdc2018!P681</f>
        <v>0</v>
      </c>
      <c r="Q681" s="230">
        <f>[2]pdc2018!Q681</f>
        <v>0</v>
      </c>
      <c r="R681" s="230">
        <f>[2]pdc2018!R681</f>
        <v>0</v>
      </c>
      <c r="S681" s="231">
        <f>[2]pdc2018!S681</f>
        <v>0</v>
      </c>
      <c r="T681" s="229">
        <f t="shared" si="60"/>
        <v>0</v>
      </c>
      <c r="U681" s="232" t="str">
        <f t="shared" si="61"/>
        <v/>
      </c>
      <c r="V681" s="229">
        <f t="shared" si="62"/>
        <v>0</v>
      </c>
      <c r="W681" s="232" t="str">
        <f t="shared" si="63"/>
        <v/>
      </c>
      <c r="X681" s="229">
        <f t="shared" si="64"/>
        <v>0</v>
      </c>
      <c r="Y681" s="232" t="str">
        <f t="shared" si="65"/>
        <v/>
      </c>
    </row>
    <row r="682" spans="1:25" ht="25.5" customHeight="1">
      <c r="A682" s="287" t="s">
        <v>1184</v>
      </c>
      <c r="B682" s="288" t="s">
        <v>150</v>
      </c>
      <c r="C682" s="289" t="s">
        <v>810</v>
      </c>
      <c r="D682" s="289" t="s">
        <v>2725</v>
      </c>
      <c r="E682" s="245" t="s">
        <v>1186</v>
      </c>
      <c r="F682" s="245" t="s">
        <v>1185</v>
      </c>
      <c r="G682" s="259" t="s">
        <v>511</v>
      </c>
      <c r="H682" s="259" t="s">
        <v>2891</v>
      </c>
      <c r="I682" s="260" t="s">
        <v>2892</v>
      </c>
      <c r="J682" s="261" t="s">
        <v>2432</v>
      </c>
      <c r="K682" s="364" t="s">
        <v>2234</v>
      </c>
      <c r="L682" s="5" t="s">
        <v>1183</v>
      </c>
      <c r="M682" s="249"/>
      <c r="N682" s="229">
        <f>[2]pdc2018!N682</f>
        <v>0</v>
      </c>
      <c r="O682" s="230">
        <f>[2]pdc2018!O682</f>
        <v>0</v>
      </c>
      <c r="P682" s="230">
        <f>[2]pdc2018!P682</f>
        <v>0</v>
      </c>
      <c r="Q682" s="230">
        <f>[2]pdc2018!Q682</f>
        <v>0</v>
      </c>
      <c r="R682" s="230">
        <f>[2]pdc2018!R682</f>
        <v>0</v>
      </c>
      <c r="S682" s="231">
        <f>[2]pdc2018!S682</f>
        <v>0</v>
      </c>
      <c r="T682" s="229">
        <f t="shared" si="60"/>
        <v>0</v>
      </c>
      <c r="U682" s="232" t="str">
        <f t="shared" si="61"/>
        <v/>
      </c>
      <c r="V682" s="229">
        <f t="shared" si="62"/>
        <v>0</v>
      </c>
      <c r="W682" s="232" t="str">
        <f t="shared" si="63"/>
        <v/>
      </c>
      <c r="X682" s="229">
        <f t="shared" si="64"/>
        <v>0</v>
      </c>
      <c r="Y682" s="232" t="str">
        <f t="shared" si="65"/>
        <v/>
      </c>
    </row>
    <row r="683" spans="1:25" ht="25.5" customHeight="1">
      <c r="A683" s="287" t="s">
        <v>1187</v>
      </c>
      <c r="B683" s="288" t="s">
        <v>150</v>
      </c>
      <c r="C683" s="289" t="s">
        <v>810</v>
      </c>
      <c r="D683" s="289" t="s">
        <v>918</v>
      </c>
      <c r="E683" s="245" t="s">
        <v>1189</v>
      </c>
      <c r="F683" s="245" t="s">
        <v>1188</v>
      </c>
      <c r="G683" s="259" t="s">
        <v>512</v>
      </c>
      <c r="H683" s="259" t="s">
        <v>2893</v>
      </c>
      <c r="I683" s="260" t="s">
        <v>2894</v>
      </c>
      <c r="J683" s="261" t="s">
        <v>2432</v>
      </c>
      <c r="K683" s="364" t="s">
        <v>2234</v>
      </c>
      <c r="L683" s="5" t="s">
        <v>1183</v>
      </c>
      <c r="M683" s="249"/>
      <c r="N683" s="229">
        <f>[2]pdc2018!N683</f>
        <v>0</v>
      </c>
      <c r="O683" s="230">
        <f>[2]pdc2018!O683</f>
        <v>0</v>
      </c>
      <c r="P683" s="230">
        <f>[2]pdc2018!P683</f>
        <v>0</v>
      </c>
      <c r="Q683" s="230">
        <f>[2]pdc2018!Q683</f>
        <v>0</v>
      </c>
      <c r="R683" s="230">
        <f>[2]pdc2018!R683</f>
        <v>0</v>
      </c>
      <c r="S683" s="231">
        <f>[2]pdc2018!S683</f>
        <v>0</v>
      </c>
      <c r="T683" s="229">
        <f t="shared" si="60"/>
        <v>0</v>
      </c>
      <c r="U683" s="232" t="str">
        <f t="shared" si="61"/>
        <v/>
      </c>
      <c r="V683" s="229">
        <f t="shared" si="62"/>
        <v>0</v>
      </c>
      <c r="W683" s="232" t="str">
        <f t="shared" si="63"/>
        <v/>
      </c>
      <c r="X683" s="229">
        <f t="shared" si="64"/>
        <v>0</v>
      </c>
      <c r="Y683" s="232" t="str">
        <f t="shared" si="65"/>
        <v/>
      </c>
    </row>
    <row r="684" spans="1:25" ht="25.5" customHeight="1">
      <c r="A684" s="287" t="s">
        <v>1190</v>
      </c>
      <c r="B684" s="288" t="s">
        <v>150</v>
      </c>
      <c r="C684" s="289" t="s">
        <v>810</v>
      </c>
      <c r="D684" s="289" t="s">
        <v>2130</v>
      </c>
      <c r="E684" s="245" t="s">
        <v>1192</v>
      </c>
      <c r="F684" s="245" t="s">
        <v>1191</v>
      </c>
      <c r="G684" s="259" t="s">
        <v>511</v>
      </c>
      <c r="H684" s="259" t="s">
        <v>2891</v>
      </c>
      <c r="I684" s="260" t="s">
        <v>2892</v>
      </c>
      <c r="J684" s="261" t="s">
        <v>2432</v>
      </c>
      <c r="K684" s="364" t="s">
        <v>2234</v>
      </c>
      <c r="L684" s="5" t="s">
        <v>1183</v>
      </c>
      <c r="M684" s="249"/>
      <c r="N684" s="229">
        <f>[2]pdc2018!N684</f>
        <v>0</v>
      </c>
      <c r="O684" s="230">
        <f>[2]pdc2018!O684</f>
        <v>0</v>
      </c>
      <c r="P684" s="230">
        <f>[2]pdc2018!P684</f>
        <v>0</v>
      </c>
      <c r="Q684" s="230">
        <f>[2]pdc2018!Q684</f>
        <v>0</v>
      </c>
      <c r="R684" s="230">
        <f>[2]pdc2018!R684</f>
        <v>0</v>
      </c>
      <c r="S684" s="231">
        <f>[2]pdc2018!S684</f>
        <v>0</v>
      </c>
      <c r="T684" s="229">
        <f t="shared" si="60"/>
        <v>0</v>
      </c>
      <c r="U684" s="232" t="str">
        <f t="shared" si="61"/>
        <v/>
      </c>
      <c r="V684" s="229">
        <f t="shared" si="62"/>
        <v>0</v>
      </c>
      <c r="W684" s="232" t="str">
        <f t="shared" si="63"/>
        <v/>
      </c>
      <c r="X684" s="229">
        <f t="shared" si="64"/>
        <v>0</v>
      </c>
      <c r="Y684" s="232" t="str">
        <f t="shared" si="65"/>
        <v/>
      </c>
    </row>
    <row r="685" spans="1:25" ht="25.5" customHeight="1">
      <c r="A685" s="287" t="s">
        <v>1193</v>
      </c>
      <c r="B685" s="288" t="s">
        <v>150</v>
      </c>
      <c r="C685" s="289" t="s">
        <v>810</v>
      </c>
      <c r="D685" s="289" t="s">
        <v>1051</v>
      </c>
      <c r="E685" s="245" t="s">
        <v>1195</v>
      </c>
      <c r="F685" s="245" t="s">
        <v>1194</v>
      </c>
      <c r="G685" s="259" t="s">
        <v>512</v>
      </c>
      <c r="H685" s="259" t="s">
        <v>2893</v>
      </c>
      <c r="I685" s="260" t="s">
        <v>2894</v>
      </c>
      <c r="J685" s="261" t="s">
        <v>2432</v>
      </c>
      <c r="K685" s="364" t="s">
        <v>2234</v>
      </c>
      <c r="L685" s="5" t="s">
        <v>1183</v>
      </c>
      <c r="M685" s="249"/>
      <c r="N685" s="229">
        <f>[2]pdc2018!N685</f>
        <v>0</v>
      </c>
      <c r="O685" s="230">
        <f>[2]pdc2018!O685</f>
        <v>0</v>
      </c>
      <c r="P685" s="230">
        <f>[2]pdc2018!P685</f>
        <v>0</v>
      </c>
      <c r="Q685" s="230">
        <f>[2]pdc2018!Q685</f>
        <v>0</v>
      </c>
      <c r="R685" s="230">
        <f>[2]pdc2018!R685</f>
        <v>0</v>
      </c>
      <c r="S685" s="231">
        <f>[2]pdc2018!S685</f>
        <v>0</v>
      </c>
      <c r="T685" s="229">
        <f t="shared" si="60"/>
        <v>0</v>
      </c>
      <c r="U685" s="232" t="str">
        <f t="shared" si="61"/>
        <v/>
      </c>
      <c r="V685" s="229">
        <f t="shared" si="62"/>
        <v>0</v>
      </c>
      <c r="W685" s="232" t="str">
        <f t="shared" si="63"/>
        <v/>
      </c>
      <c r="X685" s="229">
        <f t="shared" si="64"/>
        <v>0</v>
      </c>
      <c r="Y685" s="232" t="str">
        <f t="shared" si="65"/>
        <v/>
      </c>
    </row>
    <row r="686" spans="1:25" ht="25.5" customHeight="1">
      <c r="A686" s="287" t="s">
        <v>1196</v>
      </c>
      <c r="B686" s="288" t="s">
        <v>150</v>
      </c>
      <c r="C686" s="289" t="s">
        <v>810</v>
      </c>
      <c r="D686" s="289" t="s">
        <v>921</v>
      </c>
      <c r="E686" s="245" t="s">
        <v>1198</v>
      </c>
      <c r="F686" s="245" t="s">
        <v>1197</v>
      </c>
      <c r="G686" s="259" t="s">
        <v>511</v>
      </c>
      <c r="H686" s="259" t="s">
        <v>2891</v>
      </c>
      <c r="I686" s="260" t="s">
        <v>2892</v>
      </c>
      <c r="J686" s="261" t="s">
        <v>2432</v>
      </c>
      <c r="K686" s="364" t="s">
        <v>2234</v>
      </c>
      <c r="L686" s="5" t="s">
        <v>1183</v>
      </c>
      <c r="M686" s="249"/>
      <c r="N686" s="229">
        <f>[2]pdc2018!N686</f>
        <v>0</v>
      </c>
      <c r="O686" s="230">
        <f>[2]pdc2018!O686</f>
        <v>0</v>
      </c>
      <c r="P686" s="230">
        <f>[2]pdc2018!P686</f>
        <v>0</v>
      </c>
      <c r="Q686" s="230">
        <f>[2]pdc2018!Q686</f>
        <v>0</v>
      </c>
      <c r="R686" s="230">
        <f>[2]pdc2018!R686</f>
        <v>0</v>
      </c>
      <c r="S686" s="231">
        <f>[2]pdc2018!S686</f>
        <v>0</v>
      </c>
      <c r="T686" s="229">
        <f t="shared" si="60"/>
        <v>0</v>
      </c>
      <c r="U686" s="232" t="str">
        <f t="shared" si="61"/>
        <v/>
      </c>
      <c r="V686" s="229">
        <f t="shared" si="62"/>
        <v>0</v>
      </c>
      <c r="W686" s="232" t="str">
        <f t="shared" si="63"/>
        <v/>
      </c>
      <c r="X686" s="229">
        <f t="shared" si="64"/>
        <v>0</v>
      </c>
      <c r="Y686" s="232" t="str">
        <f t="shared" si="65"/>
        <v/>
      </c>
    </row>
    <row r="687" spans="1:25" ht="25.5" customHeight="1">
      <c r="A687" s="287" t="s">
        <v>1199</v>
      </c>
      <c r="B687" s="288" t="s">
        <v>150</v>
      </c>
      <c r="C687" s="289" t="s">
        <v>810</v>
      </c>
      <c r="D687" s="289" t="s">
        <v>1054</v>
      </c>
      <c r="E687" s="245" t="s">
        <v>1201</v>
      </c>
      <c r="F687" s="245" t="s">
        <v>1200</v>
      </c>
      <c r="G687" s="259" t="s">
        <v>512</v>
      </c>
      <c r="H687" s="259" t="s">
        <v>2893</v>
      </c>
      <c r="I687" s="260" t="s">
        <v>2894</v>
      </c>
      <c r="J687" s="261" t="s">
        <v>2432</v>
      </c>
      <c r="K687" s="364" t="s">
        <v>2234</v>
      </c>
      <c r="L687" s="5" t="s">
        <v>1183</v>
      </c>
      <c r="M687" s="249"/>
      <c r="N687" s="229">
        <f>[2]pdc2018!N687</f>
        <v>0</v>
      </c>
      <c r="O687" s="230">
        <f>[2]pdc2018!O687</f>
        <v>0</v>
      </c>
      <c r="P687" s="230">
        <f>[2]pdc2018!P687</f>
        <v>0</v>
      </c>
      <c r="Q687" s="230">
        <f>[2]pdc2018!Q687</f>
        <v>0</v>
      </c>
      <c r="R687" s="230">
        <f>[2]pdc2018!R687</f>
        <v>0</v>
      </c>
      <c r="S687" s="231">
        <f>[2]pdc2018!S687</f>
        <v>0</v>
      </c>
      <c r="T687" s="229">
        <f t="shared" si="60"/>
        <v>0</v>
      </c>
      <c r="U687" s="232" t="str">
        <f t="shared" si="61"/>
        <v/>
      </c>
      <c r="V687" s="229">
        <f t="shared" si="62"/>
        <v>0</v>
      </c>
      <c r="W687" s="232" t="str">
        <f t="shared" si="63"/>
        <v/>
      </c>
      <c r="X687" s="229">
        <f t="shared" si="64"/>
        <v>0</v>
      </c>
      <c r="Y687" s="232" t="str">
        <f t="shared" si="65"/>
        <v/>
      </c>
    </row>
    <row r="688" spans="1:25" ht="25.5" customHeight="1">
      <c r="A688" s="287" t="s">
        <v>1202</v>
      </c>
      <c r="B688" s="288" t="s">
        <v>150</v>
      </c>
      <c r="C688" s="289" t="s">
        <v>810</v>
      </c>
      <c r="D688" s="289" t="s">
        <v>922</v>
      </c>
      <c r="E688" s="245" t="s">
        <v>1204</v>
      </c>
      <c r="F688" s="245" t="s">
        <v>1203</v>
      </c>
      <c r="G688" s="259" t="s">
        <v>511</v>
      </c>
      <c r="H688" s="259" t="s">
        <v>2891</v>
      </c>
      <c r="I688" s="260" t="s">
        <v>2892</v>
      </c>
      <c r="J688" s="261" t="s">
        <v>2432</v>
      </c>
      <c r="K688" s="364" t="s">
        <v>2234</v>
      </c>
      <c r="L688" s="5" t="s">
        <v>1183</v>
      </c>
      <c r="M688" s="249"/>
      <c r="N688" s="229">
        <f>[2]pdc2018!N688</f>
        <v>0</v>
      </c>
      <c r="O688" s="230">
        <f>[2]pdc2018!O688</f>
        <v>0</v>
      </c>
      <c r="P688" s="230">
        <f>[2]pdc2018!P688</f>
        <v>0</v>
      </c>
      <c r="Q688" s="230">
        <f>[2]pdc2018!Q688</f>
        <v>0</v>
      </c>
      <c r="R688" s="230">
        <f>[2]pdc2018!R688</f>
        <v>0</v>
      </c>
      <c r="S688" s="231">
        <f>[2]pdc2018!S688</f>
        <v>0</v>
      </c>
      <c r="T688" s="229">
        <f t="shared" si="60"/>
        <v>0</v>
      </c>
      <c r="U688" s="232" t="str">
        <f t="shared" si="61"/>
        <v/>
      </c>
      <c r="V688" s="229">
        <f t="shared" si="62"/>
        <v>0</v>
      </c>
      <c r="W688" s="232" t="str">
        <f t="shared" si="63"/>
        <v/>
      </c>
      <c r="X688" s="229">
        <f t="shared" si="64"/>
        <v>0</v>
      </c>
      <c r="Y688" s="232" t="str">
        <f t="shared" si="65"/>
        <v/>
      </c>
    </row>
    <row r="689" spans="1:25" ht="25.5" customHeight="1">
      <c r="A689" s="287" t="s">
        <v>1205</v>
      </c>
      <c r="B689" s="288" t="s">
        <v>150</v>
      </c>
      <c r="C689" s="289" t="s">
        <v>810</v>
      </c>
      <c r="D689" s="289" t="s">
        <v>1057</v>
      </c>
      <c r="E689" s="245" t="s">
        <v>1207</v>
      </c>
      <c r="F689" s="245" t="s">
        <v>1206</v>
      </c>
      <c r="G689" s="259" t="s">
        <v>512</v>
      </c>
      <c r="H689" s="259" t="s">
        <v>2893</v>
      </c>
      <c r="I689" s="260" t="s">
        <v>2894</v>
      </c>
      <c r="J689" s="261" t="s">
        <v>2432</v>
      </c>
      <c r="K689" s="364" t="s">
        <v>2234</v>
      </c>
      <c r="L689" s="5" t="s">
        <v>1183</v>
      </c>
      <c r="M689" s="249"/>
      <c r="N689" s="229">
        <f>[2]pdc2018!N689</f>
        <v>0</v>
      </c>
      <c r="O689" s="230">
        <f>[2]pdc2018!O689</f>
        <v>0</v>
      </c>
      <c r="P689" s="230">
        <f>[2]pdc2018!P689</f>
        <v>0</v>
      </c>
      <c r="Q689" s="230">
        <f>[2]pdc2018!Q689</f>
        <v>0</v>
      </c>
      <c r="R689" s="230">
        <f>[2]pdc2018!R689</f>
        <v>0</v>
      </c>
      <c r="S689" s="231">
        <f>[2]pdc2018!S689</f>
        <v>0</v>
      </c>
      <c r="T689" s="229">
        <f t="shared" si="60"/>
        <v>0</v>
      </c>
      <c r="U689" s="232" t="str">
        <f t="shared" si="61"/>
        <v/>
      </c>
      <c r="V689" s="229">
        <f t="shared" si="62"/>
        <v>0</v>
      </c>
      <c r="W689" s="232" t="str">
        <f t="shared" si="63"/>
        <v/>
      </c>
      <c r="X689" s="229">
        <f t="shared" si="64"/>
        <v>0</v>
      </c>
      <c r="Y689" s="232" t="str">
        <f t="shared" si="65"/>
        <v/>
      </c>
    </row>
    <row r="690" spans="1:25" ht="25.5" customHeight="1">
      <c r="A690" s="290" t="s">
        <v>1208</v>
      </c>
      <c r="B690" s="291" t="s">
        <v>150</v>
      </c>
      <c r="C690" s="292" t="s">
        <v>2724</v>
      </c>
      <c r="D690" s="292" t="s">
        <v>2719</v>
      </c>
      <c r="E690" s="258" t="s">
        <v>4106</v>
      </c>
      <c r="F690" s="295" t="s">
        <v>4107</v>
      </c>
      <c r="G690" s="259"/>
      <c r="H690" s="259"/>
      <c r="I690" s="260"/>
      <c r="J690" s="261"/>
      <c r="K690" s="364"/>
      <c r="L690" s="365"/>
      <c r="M690" s="249"/>
      <c r="N690" s="229">
        <f>[2]pdc2018!N690</f>
        <v>0</v>
      </c>
      <c r="O690" s="230">
        <f>[2]pdc2018!O690</f>
        <v>0</v>
      </c>
      <c r="P690" s="230">
        <f>[2]pdc2018!P690</f>
        <v>0</v>
      </c>
      <c r="Q690" s="230">
        <f>[2]pdc2018!Q690</f>
        <v>0</v>
      </c>
      <c r="R690" s="230">
        <f>[2]pdc2018!R690</f>
        <v>0</v>
      </c>
      <c r="S690" s="231">
        <f>[2]pdc2018!S690</f>
        <v>0</v>
      </c>
      <c r="T690" s="229">
        <f t="shared" si="60"/>
        <v>0</v>
      </c>
      <c r="U690" s="232" t="str">
        <f t="shared" si="61"/>
        <v/>
      </c>
      <c r="V690" s="229">
        <f t="shared" si="62"/>
        <v>0</v>
      </c>
      <c r="W690" s="232" t="str">
        <f t="shared" si="63"/>
        <v/>
      </c>
      <c r="X690" s="229">
        <f t="shared" si="64"/>
        <v>0</v>
      </c>
      <c r="Y690" s="232" t="str">
        <f t="shared" si="65"/>
        <v/>
      </c>
    </row>
    <row r="691" spans="1:25" ht="36" customHeight="1">
      <c r="A691" s="287" t="s">
        <v>1209</v>
      </c>
      <c r="B691" s="288" t="s">
        <v>150</v>
      </c>
      <c r="C691" s="289" t="s">
        <v>2724</v>
      </c>
      <c r="D691" s="289" t="s">
        <v>2717</v>
      </c>
      <c r="E691" s="245" t="s">
        <v>2895</v>
      </c>
      <c r="F691" s="244" t="s">
        <v>2896</v>
      </c>
      <c r="G691" s="259" t="s">
        <v>508</v>
      </c>
      <c r="H691" s="259" t="s">
        <v>2897</v>
      </c>
      <c r="I691" s="260" t="s">
        <v>2898</v>
      </c>
      <c r="J691" s="261" t="s">
        <v>2432</v>
      </c>
      <c r="K691" s="364" t="s">
        <v>2234</v>
      </c>
      <c r="L691" s="5" t="s">
        <v>147</v>
      </c>
      <c r="M691" s="249"/>
      <c r="N691" s="229">
        <f>[2]pdc2018!N691</f>
        <v>449988.94</v>
      </c>
      <c r="O691" s="230">
        <f>[2]pdc2018!O691</f>
        <v>0</v>
      </c>
      <c r="P691" s="230">
        <f>[2]pdc2018!P691</f>
        <v>0</v>
      </c>
      <c r="Q691" s="230">
        <f>[2]pdc2018!Q691</f>
        <v>0</v>
      </c>
      <c r="R691" s="230">
        <f>[2]pdc2018!R691</f>
        <v>0</v>
      </c>
      <c r="S691" s="231">
        <f>[2]pdc2018!S691</f>
        <v>0</v>
      </c>
      <c r="T691" s="229">
        <f t="shared" si="60"/>
        <v>0</v>
      </c>
      <c r="U691" s="232" t="str">
        <f t="shared" si="61"/>
        <v/>
      </c>
      <c r="V691" s="229">
        <f t="shared" si="62"/>
        <v>0</v>
      </c>
      <c r="W691" s="232" t="str">
        <f t="shared" si="63"/>
        <v/>
      </c>
      <c r="X691" s="229">
        <f t="shared" si="64"/>
        <v>0</v>
      </c>
      <c r="Y691" s="232" t="str">
        <f t="shared" si="65"/>
        <v/>
      </c>
    </row>
    <row r="692" spans="1:25" ht="36" customHeight="1">
      <c r="A692" s="287" t="s">
        <v>2899</v>
      </c>
      <c r="B692" s="288" t="s">
        <v>150</v>
      </c>
      <c r="C692" s="289" t="s">
        <v>2724</v>
      </c>
      <c r="D692" s="289" t="s">
        <v>2725</v>
      </c>
      <c r="E692" s="245" t="s">
        <v>2900</v>
      </c>
      <c r="F692" s="294" t="s">
        <v>2901</v>
      </c>
      <c r="G692" s="259" t="s">
        <v>509</v>
      </c>
      <c r="H692" s="259" t="s">
        <v>2902</v>
      </c>
      <c r="I692" s="260" t="s">
        <v>2903</v>
      </c>
      <c r="J692" s="261" t="s">
        <v>2432</v>
      </c>
      <c r="K692" s="364" t="s">
        <v>2234</v>
      </c>
      <c r="L692" s="5" t="s">
        <v>147</v>
      </c>
      <c r="M692" s="249"/>
      <c r="N692" s="229">
        <f>[2]pdc2018!N692</f>
        <v>0</v>
      </c>
      <c r="O692" s="230">
        <f>[2]pdc2018!O692</f>
        <v>0</v>
      </c>
      <c r="P692" s="230">
        <f>[2]pdc2018!P692</f>
        <v>0</v>
      </c>
      <c r="Q692" s="230">
        <f>[2]pdc2018!Q692</f>
        <v>0</v>
      </c>
      <c r="R692" s="230">
        <f>[2]pdc2018!R692</f>
        <v>0</v>
      </c>
      <c r="S692" s="231">
        <f>[2]pdc2018!S692</f>
        <v>0</v>
      </c>
      <c r="T692" s="229">
        <f t="shared" si="60"/>
        <v>0</v>
      </c>
      <c r="U692" s="232" t="str">
        <f t="shared" si="61"/>
        <v/>
      </c>
      <c r="V692" s="229">
        <f t="shared" si="62"/>
        <v>0</v>
      </c>
      <c r="W692" s="232" t="str">
        <f t="shared" si="63"/>
        <v/>
      </c>
      <c r="X692" s="229">
        <f t="shared" si="64"/>
        <v>0</v>
      </c>
      <c r="Y692" s="232" t="str">
        <f t="shared" si="65"/>
        <v/>
      </c>
    </row>
    <row r="693" spans="1:25" ht="25.5" customHeight="1">
      <c r="A693" s="290" t="s">
        <v>1210</v>
      </c>
      <c r="B693" s="291" t="s">
        <v>150</v>
      </c>
      <c r="C693" s="292" t="s">
        <v>2726</v>
      </c>
      <c r="D693" s="292" t="s">
        <v>2719</v>
      </c>
      <c r="E693" s="258" t="s">
        <v>1212</v>
      </c>
      <c r="F693" s="295" t="s">
        <v>1211</v>
      </c>
      <c r="G693" s="259"/>
      <c r="H693" s="259"/>
      <c r="I693" s="260"/>
      <c r="J693" s="261"/>
      <c r="K693" s="364"/>
      <c r="L693" s="365"/>
      <c r="M693" s="249"/>
      <c r="N693" s="229">
        <f>[2]pdc2018!N693</f>
        <v>0</v>
      </c>
      <c r="O693" s="230">
        <f>[2]pdc2018!O693</f>
        <v>0</v>
      </c>
      <c r="P693" s="230">
        <f>[2]pdc2018!P693</f>
        <v>0</v>
      </c>
      <c r="Q693" s="230">
        <f>[2]pdc2018!Q693</f>
        <v>0</v>
      </c>
      <c r="R693" s="230">
        <f>[2]pdc2018!R693</f>
        <v>0</v>
      </c>
      <c r="S693" s="231">
        <f>[2]pdc2018!S693</f>
        <v>0</v>
      </c>
      <c r="T693" s="229">
        <f t="shared" si="60"/>
        <v>0</v>
      </c>
      <c r="U693" s="232" t="str">
        <f t="shared" si="61"/>
        <v/>
      </c>
      <c r="V693" s="229">
        <f t="shared" si="62"/>
        <v>0</v>
      </c>
      <c r="W693" s="232" t="str">
        <f t="shared" si="63"/>
        <v/>
      </c>
      <c r="X693" s="229">
        <f t="shared" si="64"/>
        <v>0</v>
      </c>
      <c r="Y693" s="232" t="str">
        <f t="shared" si="65"/>
        <v/>
      </c>
    </row>
    <row r="694" spans="1:25" ht="25.5" customHeight="1">
      <c r="A694" s="287" t="s">
        <v>1213</v>
      </c>
      <c r="B694" s="288" t="s">
        <v>150</v>
      </c>
      <c r="C694" s="289" t="s">
        <v>2726</v>
      </c>
      <c r="D694" s="289" t="s">
        <v>2717</v>
      </c>
      <c r="E694" s="245" t="s">
        <v>1212</v>
      </c>
      <c r="F694" s="294" t="s">
        <v>1211</v>
      </c>
      <c r="G694" s="259" t="s">
        <v>513</v>
      </c>
      <c r="H694" s="259" t="s">
        <v>3351</v>
      </c>
      <c r="I694" s="260" t="s">
        <v>2234</v>
      </c>
      <c r="J694" s="261" t="s">
        <v>2432</v>
      </c>
      <c r="K694" s="364" t="s">
        <v>2234</v>
      </c>
      <c r="L694" s="5" t="s">
        <v>147</v>
      </c>
      <c r="M694" s="249"/>
      <c r="N694" s="229">
        <f>[2]pdc2018!N694</f>
        <v>25000</v>
      </c>
      <c r="O694" s="230">
        <f>[2]pdc2018!O694</f>
        <v>0</v>
      </c>
      <c r="P694" s="230">
        <f>[2]pdc2018!P694</f>
        <v>0</v>
      </c>
      <c r="Q694" s="230">
        <f>[2]pdc2018!Q694</f>
        <v>0</v>
      </c>
      <c r="R694" s="230">
        <f>[2]pdc2018!R694</f>
        <v>0</v>
      </c>
      <c r="S694" s="231">
        <f>[2]pdc2018!S694</f>
        <v>0</v>
      </c>
      <c r="T694" s="229">
        <f t="shared" si="60"/>
        <v>0</v>
      </c>
      <c r="U694" s="232" t="str">
        <f t="shared" si="61"/>
        <v/>
      </c>
      <c r="V694" s="229">
        <f t="shared" si="62"/>
        <v>0</v>
      </c>
      <c r="W694" s="232" t="str">
        <f t="shared" si="63"/>
        <v/>
      </c>
      <c r="X694" s="229">
        <f t="shared" si="64"/>
        <v>0</v>
      </c>
      <c r="Y694" s="232" t="str">
        <f t="shared" si="65"/>
        <v/>
      </c>
    </row>
    <row r="695" spans="1:25" ht="36.75" customHeight="1">
      <c r="A695" s="290" t="s">
        <v>1214</v>
      </c>
      <c r="B695" s="291" t="s">
        <v>150</v>
      </c>
      <c r="C695" s="292" t="s">
        <v>1713</v>
      </c>
      <c r="D695" s="292" t="s">
        <v>2719</v>
      </c>
      <c r="E695" s="258" t="s">
        <v>1964</v>
      </c>
      <c r="F695" s="295" t="s">
        <v>1215</v>
      </c>
      <c r="G695" s="259"/>
      <c r="H695" s="259"/>
      <c r="I695" s="260"/>
      <c r="J695" s="261"/>
      <c r="K695" s="364"/>
      <c r="L695" s="365"/>
      <c r="M695" s="249"/>
      <c r="N695" s="229">
        <f>[2]pdc2018!N695</f>
        <v>0</v>
      </c>
      <c r="O695" s="230">
        <f>[2]pdc2018!O695</f>
        <v>0</v>
      </c>
      <c r="P695" s="230">
        <f>[2]pdc2018!P695</f>
        <v>0</v>
      </c>
      <c r="Q695" s="230">
        <f>[2]pdc2018!Q695</f>
        <v>0</v>
      </c>
      <c r="R695" s="230">
        <f>[2]pdc2018!R695</f>
        <v>0</v>
      </c>
      <c r="S695" s="231">
        <f>[2]pdc2018!S695</f>
        <v>0</v>
      </c>
      <c r="T695" s="229">
        <f t="shared" si="60"/>
        <v>0</v>
      </c>
      <c r="U695" s="232" t="str">
        <f t="shared" si="61"/>
        <v/>
      </c>
      <c r="V695" s="229">
        <f t="shared" si="62"/>
        <v>0</v>
      </c>
      <c r="W695" s="232" t="str">
        <f t="shared" si="63"/>
        <v/>
      </c>
      <c r="X695" s="229">
        <f t="shared" si="64"/>
        <v>0</v>
      </c>
      <c r="Y695" s="232" t="str">
        <f t="shared" si="65"/>
        <v/>
      </c>
    </row>
    <row r="696" spans="1:25" ht="36.75" customHeight="1">
      <c r="A696" s="287" t="s">
        <v>1965</v>
      </c>
      <c r="B696" s="288" t="s">
        <v>150</v>
      </c>
      <c r="C696" s="289" t="s">
        <v>1713</v>
      </c>
      <c r="D696" s="289" t="s">
        <v>2717</v>
      </c>
      <c r="E696" s="265" t="s">
        <v>1964</v>
      </c>
      <c r="F696" s="294" t="s">
        <v>1215</v>
      </c>
      <c r="G696" s="259" t="s">
        <v>513</v>
      </c>
      <c r="H696" s="259" t="s">
        <v>3351</v>
      </c>
      <c r="I696" s="260" t="s">
        <v>2234</v>
      </c>
      <c r="J696" s="261" t="s">
        <v>2432</v>
      </c>
      <c r="K696" s="364" t="s">
        <v>2234</v>
      </c>
      <c r="L696" s="5" t="s">
        <v>147</v>
      </c>
      <c r="M696" s="249"/>
      <c r="N696" s="229">
        <f>[2]pdc2018!N696</f>
        <v>0</v>
      </c>
      <c r="O696" s="230">
        <f>[2]pdc2018!O696</f>
        <v>0</v>
      </c>
      <c r="P696" s="230">
        <f>[2]pdc2018!P696</f>
        <v>0</v>
      </c>
      <c r="Q696" s="230">
        <f>[2]pdc2018!Q696</f>
        <v>0</v>
      </c>
      <c r="R696" s="230">
        <f>[2]pdc2018!R696</f>
        <v>0</v>
      </c>
      <c r="S696" s="231">
        <f>[2]pdc2018!S696</f>
        <v>0</v>
      </c>
      <c r="T696" s="229">
        <f t="shared" si="60"/>
        <v>0</v>
      </c>
      <c r="U696" s="232" t="str">
        <f t="shared" si="61"/>
        <v/>
      </c>
      <c r="V696" s="229">
        <f t="shared" si="62"/>
        <v>0</v>
      </c>
      <c r="W696" s="232" t="str">
        <f t="shared" si="63"/>
        <v/>
      </c>
      <c r="X696" s="229">
        <f t="shared" si="64"/>
        <v>0</v>
      </c>
      <c r="Y696" s="232" t="str">
        <f t="shared" si="65"/>
        <v/>
      </c>
    </row>
    <row r="697" spans="1:25" ht="25.5" customHeight="1">
      <c r="A697" s="290" t="s">
        <v>1966</v>
      </c>
      <c r="B697" s="291" t="s">
        <v>150</v>
      </c>
      <c r="C697" s="292" t="s">
        <v>2128</v>
      </c>
      <c r="D697" s="292" t="s">
        <v>2719</v>
      </c>
      <c r="E697" s="258" t="s">
        <v>1968</v>
      </c>
      <c r="F697" s="236" t="s">
        <v>1967</v>
      </c>
      <c r="G697" s="259"/>
      <c r="H697" s="259"/>
      <c r="I697" s="260"/>
      <c r="J697" s="261"/>
      <c r="K697" s="364"/>
      <c r="L697" s="365"/>
      <c r="M697" s="249"/>
      <c r="N697" s="229">
        <f>[2]pdc2018!N697</f>
        <v>0</v>
      </c>
      <c r="O697" s="230">
        <f>[2]pdc2018!O697</f>
        <v>0</v>
      </c>
      <c r="P697" s="230">
        <f>[2]pdc2018!P697</f>
        <v>0</v>
      </c>
      <c r="Q697" s="230">
        <f>[2]pdc2018!Q697</f>
        <v>0</v>
      </c>
      <c r="R697" s="230">
        <f>[2]pdc2018!R697</f>
        <v>0</v>
      </c>
      <c r="S697" s="231">
        <f>[2]pdc2018!S697</f>
        <v>0</v>
      </c>
      <c r="T697" s="229">
        <f t="shared" si="60"/>
        <v>0</v>
      </c>
      <c r="U697" s="232" t="str">
        <f t="shared" si="61"/>
        <v/>
      </c>
      <c r="V697" s="229">
        <f t="shared" si="62"/>
        <v>0</v>
      </c>
      <c r="W697" s="232" t="str">
        <f t="shared" si="63"/>
        <v/>
      </c>
      <c r="X697" s="229">
        <f t="shared" si="64"/>
        <v>0</v>
      </c>
      <c r="Y697" s="232" t="str">
        <f t="shared" si="65"/>
        <v/>
      </c>
    </row>
    <row r="698" spans="1:25" ht="36.75" customHeight="1">
      <c r="A698" s="287" t="s">
        <v>1969</v>
      </c>
      <c r="B698" s="288" t="s">
        <v>150</v>
      </c>
      <c r="C698" s="289" t="s">
        <v>2128</v>
      </c>
      <c r="D698" s="289" t="s">
        <v>2717</v>
      </c>
      <c r="E698" s="265" t="s">
        <v>1971</v>
      </c>
      <c r="F698" s="294" t="s">
        <v>1970</v>
      </c>
      <c r="G698" s="259" t="s">
        <v>61</v>
      </c>
      <c r="H698" s="259" t="s">
        <v>2904</v>
      </c>
      <c r="I698" s="260" t="s">
        <v>1972</v>
      </c>
      <c r="J698" s="261" t="s">
        <v>2427</v>
      </c>
      <c r="K698" s="364" t="s">
        <v>976</v>
      </c>
      <c r="L698" s="5" t="s">
        <v>147</v>
      </c>
      <c r="M698" s="249"/>
      <c r="N698" s="229">
        <f>[2]pdc2018!N698</f>
        <v>12895726.27</v>
      </c>
      <c r="O698" s="230">
        <f>[2]pdc2018!O698</f>
        <v>0</v>
      </c>
      <c r="P698" s="230">
        <f>[2]pdc2018!P698</f>
        <v>15000000</v>
      </c>
      <c r="Q698" s="230">
        <f>[2]pdc2018!Q698</f>
        <v>0</v>
      </c>
      <c r="R698" s="230">
        <f>[2]pdc2018!R698</f>
        <v>0</v>
      </c>
      <c r="S698" s="231">
        <f>[2]pdc2018!S698</f>
        <v>0</v>
      </c>
      <c r="T698" s="229">
        <f t="shared" si="60"/>
        <v>-15000000</v>
      </c>
      <c r="U698" s="232">
        <f t="shared" si="61"/>
        <v>-1</v>
      </c>
      <c r="V698" s="229">
        <f t="shared" si="62"/>
        <v>0</v>
      </c>
      <c r="W698" s="232" t="str">
        <f t="shared" si="63"/>
        <v/>
      </c>
      <c r="X698" s="229">
        <f t="shared" si="64"/>
        <v>0</v>
      </c>
      <c r="Y698" s="232" t="str">
        <f t="shared" si="65"/>
        <v/>
      </c>
    </row>
    <row r="699" spans="1:25" ht="25.5" customHeight="1">
      <c r="A699" s="287" t="s">
        <v>1973</v>
      </c>
      <c r="B699" s="288" t="s">
        <v>150</v>
      </c>
      <c r="C699" s="289" t="s">
        <v>2128</v>
      </c>
      <c r="D699" s="289" t="s">
        <v>2725</v>
      </c>
      <c r="E699" s="245" t="s">
        <v>3856</v>
      </c>
      <c r="F699" s="244" t="s">
        <v>2905</v>
      </c>
      <c r="G699" s="259" t="s">
        <v>62</v>
      </c>
      <c r="H699" s="259" t="s">
        <v>2906</v>
      </c>
      <c r="I699" s="260" t="s">
        <v>1974</v>
      </c>
      <c r="J699" s="261" t="s">
        <v>2427</v>
      </c>
      <c r="K699" s="364" t="s">
        <v>976</v>
      </c>
      <c r="L699" s="5" t="s">
        <v>147</v>
      </c>
      <c r="M699" s="249"/>
      <c r="N699" s="229">
        <f>[2]pdc2018!N699</f>
        <v>900717.3</v>
      </c>
      <c r="O699" s="230">
        <f>[2]pdc2018!O699</f>
        <v>0</v>
      </c>
      <c r="P699" s="230">
        <f>[2]pdc2018!P699</f>
        <v>0</v>
      </c>
      <c r="Q699" s="230">
        <f>[2]pdc2018!Q699</f>
        <v>0</v>
      </c>
      <c r="R699" s="230">
        <f>[2]pdc2018!R699</f>
        <v>0</v>
      </c>
      <c r="S699" s="231">
        <f>[2]pdc2018!S699</f>
        <v>0</v>
      </c>
      <c r="T699" s="229">
        <f t="shared" si="60"/>
        <v>0</v>
      </c>
      <c r="U699" s="232" t="str">
        <f t="shared" si="61"/>
        <v/>
      </c>
      <c r="V699" s="229">
        <f t="shared" si="62"/>
        <v>0</v>
      </c>
      <c r="W699" s="232" t="str">
        <f t="shared" si="63"/>
        <v/>
      </c>
      <c r="X699" s="229">
        <f t="shared" si="64"/>
        <v>0</v>
      </c>
      <c r="Y699" s="232" t="str">
        <f t="shared" si="65"/>
        <v/>
      </c>
    </row>
    <row r="700" spans="1:25" ht="25.5" customHeight="1">
      <c r="A700" s="189" t="s">
        <v>4108</v>
      </c>
      <c r="B700" s="267" t="s">
        <v>150</v>
      </c>
      <c r="C700" s="268" t="s">
        <v>2128</v>
      </c>
      <c r="D700" s="268" t="s">
        <v>918</v>
      </c>
      <c r="E700" s="269" t="s">
        <v>4109</v>
      </c>
      <c r="F700" s="299" t="s">
        <v>4110</v>
      </c>
      <c r="G700" s="270" t="s">
        <v>65</v>
      </c>
      <c r="H700" s="270" t="s">
        <v>2427</v>
      </c>
      <c r="I700" s="271" t="s">
        <v>976</v>
      </c>
      <c r="J700" s="272" t="s">
        <v>2427</v>
      </c>
      <c r="K700" s="367" t="s">
        <v>976</v>
      </c>
      <c r="L700" s="375" t="s">
        <v>147</v>
      </c>
      <c r="M700" s="249"/>
      <c r="N700" s="229">
        <f>[2]pdc2018!N700</f>
        <v>0</v>
      </c>
      <c r="O700" s="230">
        <f>[2]pdc2018!O700</f>
        <v>0</v>
      </c>
      <c r="P700" s="230">
        <f>[2]pdc2018!P700</f>
        <v>0</v>
      </c>
      <c r="Q700" s="230">
        <f>[2]pdc2018!Q700</f>
        <v>0</v>
      </c>
      <c r="R700" s="230">
        <f>[2]pdc2018!R700</f>
        <v>0</v>
      </c>
      <c r="S700" s="231">
        <f>[2]pdc2018!S700</f>
        <v>0</v>
      </c>
      <c r="T700" s="229">
        <f t="shared" si="60"/>
        <v>0</v>
      </c>
      <c r="U700" s="232" t="str">
        <f t="shared" si="61"/>
        <v/>
      </c>
      <c r="V700" s="229">
        <f t="shared" si="62"/>
        <v>0</v>
      </c>
      <c r="W700" s="232" t="str">
        <f t="shared" si="63"/>
        <v/>
      </c>
      <c r="X700" s="229">
        <f t="shared" si="64"/>
        <v>0</v>
      </c>
      <c r="Y700" s="232" t="str">
        <f t="shared" si="65"/>
        <v/>
      </c>
    </row>
    <row r="701" spans="1:25" ht="25.5" customHeight="1">
      <c r="A701" s="189" t="s">
        <v>2907</v>
      </c>
      <c r="B701" s="242" t="s">
        <v>150</v>
      </c>
      <c r="C701" s="243" t="s">
        <v>2128</v>
      </c>
      <c r="D701" s="243" t="s">
        <v>2130</v>
      </c>
      <c r="E701" s="245" t="s">
        <v>2908</v>
      </c>
      <c r="F701" s="294" t="s">
        <v>2909</v>
      </c>
      <c r="G701" s="246" t="s">
        <v>63</v>
      </c>
      <c r="H701" s="246" t="s">
        <v>2910</v>
      </c>
      <c r="I701" s="247" t="s">
        <v>2911</v>
      </c>
      <c r="J701" s="261" t="s">
        <v>2427</v>
      </c>
      <c r="K701" s="364" t="s">
        <v>976</v>
      </c>
      <c r="L701" s="5" t="s">
        <v>147</v>
      </c>
      <c r="M701" s="249"/>
      <c r="N701" s="229">
        <f>[2]pdc2018!N701</f>
        <v>0</v>
      </c>
      <c r="O701" s="230">
        <f>[2]pdc2018!O701</f>
        <v>0</v>
      </c>
      <c r="P701" s="230">
        <f>[2]pdc2018!P701</f>
        <v>0</v>
      </c>
      <c r="Q701" s="230">
        <f>[2]pdc2018!Q701</f>
        <v>0</v>
      </c>
      <c r="R701" s="230">
        <f>[2]pdc2018!R701</f>
        <v>0</v>
      </c>
      <c r="S701" s="231">
        <f>[2]pdc2018!S701</f>
        <v>0</v>
      </c>
      <c r="T701" s="229">
        <f t="shared" si="60"/>
        <v>0</v>
      </c>
      <c r="U701" s="232" t="str">
        <f t="shared" si="61"/>
        <v/>
      </c>
      <c r="V701" s="229">
        <f t="shared" si="62"/>
        <v>0</v>
      </c>
      <c r="W701" s="232" t="str">
        <f t="shared" si="63"/>
        <v/>
      </c>
      <c r="X701" s="229">
        <f t="shared" si="64"/>
        <v>0</v>
      </c>
      <c r="Y701" s="232" t="str">
        <f t="shared" si="65"/>
        <v/>
      </c>
    </row>
    <row r="702" spans="1:25" ht="25.5" customHeight="1">
      <c r="A702" s="287" t="s">
        <v>2912</v>
      </c>
      <c r="B702" s="242" t="s">
        <v>150</v>
      </c>
      <c r="C702" s="243" t="s">
        <v>2128</v>
      </c>
      <c r="D702" s="243" t="s">
        <v>921</v>
      </c>
      <c r="E702" s="245" t="s">
        <v>2913</v>
      </c>
      <c r="F702" s="294" t="s">
        <v>2914</v>
      </c>
      <c r="G702" s="246" t="s">
        <v>64</v>
      </c>
      <c r="H702" s="246" t="s">
        <v>2915</v>
      </c>
      <c r="I702" s="247" t="s">
        <v>2916</v>
      </c>
      <c r="J702" s="248" t="s">
        <v>2427</v>
      </c>
      <c r="K702" s="358" t="s">
        <v>976</v>
      </c>
      <c r="L702" s="5" t="s">
        <v>147</v>
      </c>
      <c r="M702" s="249"/>
      <c r="N702" s="229">
        <f>[2]pdc2018!N702</f>
        <v>0</v>
      </c>
      <c r="O702" s="230">
        <f>[2]pdc2018!O702</f>
        <v>0</v>
      </c>
      <c r="P702" s="230">
        <f>[2]pdc2018!P702</f>
        <v>0</v>
      </c>
      <c r="Q702" s="230">
        <f>[2]pdc2018!Q702</f>
        <v>0</v>
      </c>
      <c r="R702" s="230">
        <f>[2]pdc2018!R702</f>
        <v>0</v>
      </c>
      <c r="S702" s="231">
        <f>[2]pdc2018!S702</f>
        <v>0</v>
      </c>
      <c r="T702" s="229">
        <f t="shared" si="60"/>
        <v>0</v>
      </c>
      <c r="U702" s="232" t="str">
        <f t="shared" si="61"/>
        <v/>
      </c>
      <c r="V702" s="229">
        <f t="shared" si="62"/>
        <v>0</v>
      </c>
      <c r="W702" s="232" t="str">
        <f t="shared" si="63"/>
        <v/>
      </c>
      <c r="X702" s="229">
        <f t="shared" si="64"/>
        <v>0</v>
      </c>
      <c r="Y702" s="232" t="str">
        <f t="shared" si="65"/>
        <v/>
      </c>
    </row>
    <row r="703" spans="1:25" ht="25.5" customHeight="1">
      <c r="A703" s="287" t="s">
        <v>1975</v>
      </c>
      <c r="B703" s="288" t="s">
        <v>150</v>
      </c>
      <c r="C703" s="289" t="s">
        <v>2128</v>
      </c>
      <c r="D703" s="289" t="s">
        <v>1623</v>
      </c>
      <c r="E703" s="265" t="s">
        <v>1977</v>
      </c>
      <c r="F703" s="265" t="s">
        <v>1976</v>
      </c>
      <c r="G703" s="259" t="s">
        <v>65</v>
      </c>
      <c r="H703" s="259" t="s">
        <v>2917</v>
      </c>
      <c r="I703" s="260" t="s">
        <v>698</v>
      </c>
      <c r="J703" s="261" t="s">
        <v>2427</v>
      </c>
      <c r="K703" s="364" t="s">
        <v>976</v>
      </c>
      <c r="L703" s="5" t="s">
        <v>147</v>
      </c>
      <c r="M703" s="249"/>
      <c r="N703" s="229">
        <f>[2]pdc2018!N703</f>
        <v>0</v>
      </c>
      <c r="O703" s="230">
        <f>[2]pdc2018!O703</f>
        <v>0</v>
      </c>
      <c r="P703" s="230">
        <f>[2]pdc2018!P703</f>
        <v>0</v>
      </c>
      <c r="Q703" s="230">
        <f>[2]pdc2018!Q703</f>
        <v>0</v>
      </c>
      <c r="R703" s="230">
        <f>[2]pdc2018!R703</f>
        <v>0</v>
      </c>
      <c r="S703" s="231">
        <f>[2]pdc2018!S703</f>
        <v>0</v>
      </c>
      <c r="T703" s="229">
        <f t="shared" si="60"/>
        <v>0</v>
      </c>
      <c r="U703" s="232" t="str">
        <f t="shared" si="61"/>
        <v/>
      </c>
      <c r="V703" s="229">
        <f t="shared" si="62"/>
        <v>0</v>
      </c>
      <c r="W703" s="232" t="str">
        <f t="shared" si="63"/>
        <v/>
      </c>
      <c r="X703" s="229">
        <f t="shared" si="64"/>
        <v>0</v>
      </c>
      <c r="Y703" s="232" t="str">
        <f t="shared" si="65"/>
        <v/>
      </c>
    </row>
    <row r="704" spans="1:25" ht="25.5" customHeight="1">
      <c r="A704" s="290" t="s">
        <v>2918</v>
      </c>
      <c r="B704" s="291" t="s">
        <v>150</v>
      </c>
      <c r="C704" s="292" t="s">
        <v>2129</v>
      </c>
      <c r="D704" s="292" t="s">
        <v>2719</v>
      </c>
      <c r="E704" s="258" t="s">
        <v>2919</v>
      </c>
      <c r="F704" s="258" t="s">
        <v>2920</v>
      </c>
      <c r="G704" s="259"/>
      <c r="H704" s="259"/>
      <c r="I704" s="260"/>
      <c r="J704" s="261"/>
      <c r="K704" s="364"/>
      <c r="L704" s="365"/>
      <c r="M704" s="249"/>
      <c r="N704" s="229">
        <f>[2]pdc2018!N704</f>
        <v>0</v>
      </c>
      <c r="O704" s="230">
        <f>[2]pdc2018!O704</f>
        <v>0</v>
      </c>
      <c r="P704" s="230">
        <f>[2]pdc2018!P704</f>
        <v>0</v>
      </c>
      <c r="Q704" s="230">
        <f>[2]pdc2018!Q704</f>
        <v>0</v>
      </c>
      <c r="R704" s="230">
        <f>[2]pdc2018!R704</f>
        <v>0</v>
      </c>
      <c r="S704" s="231">
        <f>[2]pdc2018!S704</f>
        <v>0</v>
      </c>
      <c r="T704" s="229">
        <f t="shared" si="60"/>
        <v>0</v>
      </c>
      <c r="U704" s="232" t="str">
        <f t="shared" si="61"/>
        <v/>
      </c>
      <c r="V704" s="229">
        <f t="shared" si="62"/>
        <v>0</v>
      </c>
      <c r="W704" s="232" t="str">
        <f t="shared" si="63"/>
        <v/>
      </c>
      <c r="X704" s="229">
        <f t="shared" si="64"/>
        <v>0</v>
      </c>
      <c r="Y704" s="232" t="str">
        <f t="shared" si="65"/>
        <v/>
      </c>
    </row>
    <row r="705" spans="1:25" ht="37.5" customHeight="1">
      <c r="A705" s="287" t="s">
        <v>2921</v>
      </c>
      <c r="B705" s="288" t="s">
        <v>150</v>
      </c>
      <c r="C705" s="289" t="s">
        <v>2129</v>
      </c>
      <c r="D705" s="289" t="s">
        <v>2717</v>
      </c>
      <c r="E705" s="265" t="s">
        <v>2922</v>
      </c>
      <c r="F705" s="265" t="s">
        <v>2923</v>
      </c>
      <c r="G705" s="259" t="s">
        <v>67</v>
      </c>
      <c r="H705" s="259" t="s">
        <v>2924</v>
      </c>
      <c r="I705" s="260" t="s">
        <v>2925</v>
      </c>
      <c r="J705" s="261" t="s">
        <v>2430</v>
      </c>
      <c r="K705" s="364" t="s">
        <v>2431</v>
      </c>
      <c r="L705" s="5" t="s">
        <v>147</v>
      </c>
      <c r="M705" s="249"/>
      <c r="N705" s="229">
        <f>[2]pdc2018!N705</f>
        <v>0</v>
      </c>
      <c r="O705" s="230">
        <f>[2]pdc2018!O705</f>
        <v>0</v>
      </c>
      <c r="P705" s="230">
        <f>[2]pdc2018!P705</f>
        <v>0</v>
      </c>
      <c r="Q705" s="230">
        <f>[2]pdc2018!Q705</f>
        <v>0</v>
      </c>
      <c r="R705" s="230">
        <f>[2]pdc2018!R705</f>
        <v>0</v>
      </c>
      <c r="S705" s="231">
        <f>[2]pdc2018!S705</f>
        <v>0</v>
      </c>
      <c r="T705" s="229">
        <f t="shared" si="60"/>
        <v>0</v>
      </c>
      <c r="U705" s="232" t="str">
        <f t="shared" si="61"/>
        <v/>
      </c>
      <c r="V705" s="229">
        <f t="shared" si="62"/>
        <v>0</v>
      </c>
      <c r="W705" s="232" t="str">
        <f t="shared" si="63"/>
        <v/>
      </c>
      <c r="X705" s="229">
        <f t="shared" si="64"/>
        <v>0</v>
      </c>
      <c r="Y705" s="232" t="str">
        <f t="shared" si="65"/>
        <v/>
      </c>
    </row>
    <row r="706" spans="1:25" ht="37.5" customHeight="1">
      <c r="A706" s="287" t="s">
        <v>2926</v>
      </c>
      <c r="B706" s="242" t="s">
        <v>150</v>
      </c>
      <c r="C706" s="243" t="s">
        <v>2129</v>
      </c>
      <c r="D706" s="243" t="s">
        <v>1624</v>
      </c>
      <c r="E706" s="245" t="s">
        <v>2927</v>
      </c>
      <c r="F706" s="244" t="s">
        <v>2928</v>
      </c>
      <c r="G706" s="246" t="s">
        <v>504</v>
      </c>
      <c r="H706" s="246" t="s">
        <v>2929</v>
      </c>
      <c r="I706" s="247" t="s">
        <v>2930</v>
      </c>
      <c r="J706" s="248" t="s">
        <v>2430</v>
      </c>
      <c r="K706" s="358" t="s">
        <v>2431</v>
      </c>
      <c r="L706" s="5" t="s">
        <v>147</v>
      </c>
      <c r="M706" s="249"/>
      <c r="N706" s="229">
        <f>[2]pdc2018!N706</f>
        <v>0</v>
      </c>
      <c r="O706" s="230">
        <f>[2]pdc2018!O706</f>
        <v>0</v>
      </c>
      <c r="P706" s="230">
        <f>[2]pdc2018!P706</f>
        <v>0</v>
      </c>
      <c r="Q706" s="230">
        <f>[2]pdc2018!Q706</f>
        <v>0</v>
      </c>
      <c r="R706" s="230">
        <f>[2]pdc2018!R706</f>
        <v>0</v>
      </c>
      <c r="S706" s="231">
        <f>[2]pdc2018!S706</f>
        <v>0</v>
      </c>
      <c r="T706" s="229">
        <f t="shared" si="60"/>
        <v>0</v>
      </c>
      <c r="U706" s="232" t="str">
        <f t="shared" si="61"/>
        <v/>
      </c>
      <c r="V706" s="229">
        <f t="shared" si="62"/>
        <v>0</v>
      </c>
      <c r="W706" s="232" t="str">
        <f t="shared" si="63"/>
        <v/>
      </c>
      <c r="X706" s="229">
        <f t="shared" si="64"/>
        <v>0</v>
      </c>
      <c r="Y706" s="232" t="str">
        <f t="shared" si="65"/>
        <v/>
      </c>
    </row>
    <row r="707" spans="1:25" ht="37.5" customHeight="1">
      <c r="A707" s="287" t="s">
        <v>2931</v>
      </c>
      <c r="B707" s="288" t="s">
        <v>150</v>
      </c>
      <c r="C707" s="289" t="s">
        <v>2129</v>
      </c>
      <c r="D707" s="289" t="s">
        <v>2725</v>
      </c>
      <c r="E707" s="265" t="s">
        <v>2932</v>
      </c>
      <c r="F707" s="294" t="s">
        <v>2933</v>
      </c>
      <c r="G707" s="259" t="s">
        <v>504</v>
      </c>
      <c r="H707" s="259" t="s">
        <v>2929</v>
      </c>
      <c r="I707" s="260" t="s">
        <v>2930</v>
      </c>
      <c r="J707" s="261" t="s">
        <v>2430</v>
      </c>
      <c r="K707" s="364" t="s">
        <v>2431</v>
      </c>
      <c r="L707" s="5" t="s">
        <v>147</v>
      </c>
      <c r="M707" s="249"/>
      <c r="N707" s="229">
        <f>[2]pdc2018!N707</f>
        <v>0</v>
      </c>
      <c r="O707" s="230">
        <f>[2]pdc2018!O707</f>
        <v>0</v>
      </c>
      <c r="P707" s="230">
        <f>[2]pdc2018!P707</f>
        <v>0</v>
      </c>
      <c r="Q707" s="230">
        <f>[2]pdc2018!Q707</f>
        <v>0</v>
      </c>
      <c r="R707" s="230">
        <f>[2]pdc2018!R707</f>
        <v>0</v>
      </c>
      <c r="S707" s="231">
        <f>[2]pdc2018!S707</f>
        <v>0</v>
      </c>
      <c r="T707" s="229">
        <f t="shared" si="60"/>
        <v>0</v>
      </c>
      <c r="U707" s="232" t="str">
        <f t="shared" si="61"/>
        <v/>
      </c>
      <c r="V707" s="229">
        <f t="shared" si="62"/>
        <v>0</v>
      </c>
      <c r="W707" s="232" t="str">
        <f t="shared" si="63"/>
        <v/>
      </c>
      <c r="X707" s="229">
        <f t="shared" si="64"/>
        <v>0</v>
      </c>
      <c r="Y707" s="232" t="str">
        <f t="shared" si="65"/>
        <v/>
      </c>
    </row>
    <row r="708" spans="1:25" ht="27.75" customHeight="1">
      <c r="A708" s="287" t="s">
        <v>2934</v>
      </c>
      <c r="B708" s="288" t="s">
        <v>150</v>
      </c>
      <c r="C708" s="289" t="s">
        <v>2129</v>
      </c>
      <c r="D708" s="289" t="s">
        <v>2130</v>
      </c>
      <c r="E708" s="265" t="s">
        <v>2935</v>
      </c>
      <c r="F708" s="265" t="s">
        <v>2936</v>
      </c>
      <c r="G708" s="259" t="s">
        <v>505</v>
      </c>
      <c r="H708" s="259" t="s">
        <v>2937</v>
      </c>
      <c r="I708" s="260" t="s">
        <v>2349</v>
      </c>
      <c r="J708" s="261" t="s">
        <v>2430</v>
      </c>
      <c r="K708" s="364" t="s">
        <v>2431</v>
      </c>
      <c r="L708" s="5" t="s">
        <v>147</v>
      </c>
      <c r="M708" s="249"/>
      <c r="N708" s="229">
        <f>[2]pdc2018!N708</f>
        <v>0</v>
      </c>
      <c r="O708" s="230">
        <f>[2]pdc2018!O708</f>
        <v>0</v>
      </c>
      <c r="P708" s="230">
        <f>[2]pdc2018!P708</f>
        <v>0</v>
      </c>
      <c r="Q708" s="230">
        <f>[2]pdc2018!Q708</f>
        <v>0</v>
      </c>
      <c r="R708" s="230">
        <f>[2]pdc2018!R708</f>
        <v>0</v>
      </c>
      <c r="S708" s="231">
        <f>[2]pdc2018!S708</f>
        <v>0</v>
      </c>
      <c r="T708" s="229">
        <f t="shared" si="60"/>
        <v>0</v>
      </c>
      <c r="U708" s="232" t="str">
        <f t="shared" si="61"/>
        <v/>
      </c>
      <c r="V708" s="229">
        <f t="shared" si="62"/>
        <v>0</v>
      </c>
      <c r="W708" s="232" t="str">
        <f t="shared" si="63"/>
        <v/>
      </c>
      <c r="X708" s="229">
        <f t="shared" si="64"/>
        <v>0</v>
      </c>
      <c r="Y708" s="232" t="str">
        <f t="shared" si="65"/>
        <v/>
      </c>
    </row>
    <row r="709" spans="1:25" ht="37.5" customHeight="1">
      <c r="A709" s="287" t="s">
        <v>2350</v>
      </c>
      <c r="B709" s="288" t="s">
        <v>150</v>
      </c>
      <c r="C709" s="289" t="s">
        <v>2129</v>
      </c>
      <c r="D709" s="289" t="s">
        <v>921</v>
      </c>
      <c r="E709" s="265" t="s">
        <v>2351</v>
      </c>
      <c r="F709" s="265" t="s">
        <v>2352</v>
      </c>
      <c r="G709" s="246" t="s">
        <v>506</v>
      </c>
      <c r="H709" s="246" t="s">
        <v>2353</v>
      </c>
      <c r="I709" s="247" t="s">
        <v>2354</v>
      </c>
      <c r="J709" s="248" t="s">
        <v>2430</v>
      </c>
      <c r="K709" s="358" t="s">
        <v>2431</v>
      </c>
      <c r="L709" s="5" t="s">
        <v>147</v>
      </c>
      <c r="M709" s="249"/>
      <c r="N709" s="229">
        <f>[2]pdc2018!N709</f>
        <v>0</v>
      </c>
      <c r="O709" s="230">
        <f>[2]pdc2018!O709</f>
        <v>0</v>
      </c>
      <c r="P709" s="230">
        <f>[2]pdc2018!P709</f>
        <v>0</v>
      </c>
      <c r="Q709" s="230">
        <f>[2]pdc2018!Q709</f>
        <v>0</v>
      </c>
      <c r="R709" s="230">
        <f>[2]pdc2018!R709</f>
        <v>0</v>
      </c>
      <c r="S709" s="231">
        <f>[2]pdc2018!S709</f>
        <v>0</v>
      </c>
      <c r="T709" s="229">
        <f t="shared" si="60"/>
        <v>0</v>
      </c>
      <c r="U709" s="232" t="str">
        <f t="shared" si="61"/>
        <v/>
      </c>
      <c r="V709" s="229">
        <f t="shared" si="62"/>
        <v>0</v>
      </c>
      <c r="W709" s="232" t="str">
        <f t="shared" si="63"/>
        <v/>
      </c>
      <c r="X709" s="229">
        <f t="shared" si="64"/>
        <v>0</v>
      </c>
      <c r="Y709" s="232" t="str">
        <f t="shared" si="65"/>
        <v/>
      </c>
    </row>
    <row r="710" spans="1:25" ht="20.25" customHeight="1">
      <c r="A710" s="290" t="s">
        <v>1978</v>
      </c>
      <c r="B710" s="291" t="s">
        <v>150</v>
      </c>
      <c r="C710" s="292" t="s">
        <v>1625</v>
      </c>
      <c r="D710" s="292" t="s">
        <v>2719</v>
      </c>
      <c r="E710" s="258" t="s">
        <v>1980</v>
      </c>
      <c r="F710" s="258" t="s">
        <v>1979</v>
      </c>
      <c r="G710" s="259"/>
      <c r="H710" s="259"/>
      <c r="I710" s="260"/>
      <c r="J710" s="261"/>
      <c r="K710" s="364"/>
      <c r="L710" s="365"/>
      <c r="M710" s="249"/>
      <c r="N710" s="229">
        <f>[2]pdc2018!N710</f>
        <v>0</v>
      </c>
      <c r="O710" s="230">
        <f>[2]pdc2018!O710</f>
        <v>0</v>
      </c>
      <c r="P710" s="230">
        <f>[2]pdc2018!P710</f>
        <v>0</v>
      </c>
      <c r="Q710" s="230">
        <f>[2]pdc2018!Q710</f>
        <v>0</v>
      </c>
      <c r="R710" s="230">
        <f>[2]pdc2018!R710</f>
        <v>0</v>
      </c>
      <c r="S710" s="231">
        <f>[2]pdc2018!S710</f>
        <v>0</v>
      </c>
      <c r="T710" s="229">
        <f t="shared" si="60"/>
        <v>0</v>
      </c>
      <c r="U710" s="232" t="str">
        <f t="shared" si="61"/>
        <v/>
      </c>
      <c r="V710" s="229">
        <f t="shared" si="62"/>
        <v>0</v>
      </c>
      <c r="W710" s="232" t="str">
        <f t="shared" si="63"/>
        <v/>
      </c>
      <c r="X710" s="229">
        <f t="shared" si="64"/>
        <v>0</v>
      </c>
      <c r="Y710" s="232" t="str">
        <f t="shared" si="65"/>
        <v/>
      </c>
    </row>
    <row r="711" spans="1:25" ht="20.25" customHeight="1">
      <c r="A711" s="287" t="s">
        <v>2355</v>
      </c>
      <c r="B711" s="288" t="s">
        <v>150</v>
      </c>
      <c r="C711" s="289" t="s">
        <v>1625</v>
      </c>
      <c r="D711" s="289" t="s">
        <v>922</v>
      </c>
      <c r="E711" s="265" t="s">
        <v>2356</v>
      </c>
      <c r="F711" s="265" t="s">
        <v>2357</v>
      </c>
      <c r="G711" s="246" t="s">
        <v>507</v>
      </c>
      <c r="H711" s="246" t="s">
        <v>2938</v>
      </c>
      <c r="I711" s="247" t="s">
        <v>2939</v>
      </c>
      <c r="J711" s="248" t="s">
        <v>2432</v>
      </c>
      <c r="K711" s="358" t="s">
        <v>2234</v>
      </c>
      <c r="L711" s="5" t="s">
        <v>147</v>
      </c>
      <c r="M711" s="249"/>
      <c r="N711" s="229">
        <f>[2]pdc2018!N711</f>
        <v>0</v>
      </c>
      <c r="O711" s="230">
        <f>[2]pdc2018!O711</f>
        <v>0</v>
      </c>
      <c r="P711" s="230">
        <f>[2]pdc2018!P711</f>
        <v>0</v>
      </c>
      <c r="Q711" s="230">
        <f>[2]pdc2018!Q711</f>
        <v>0</v>
      </c>
      <c r="R711" s="230">
        <f>[2]pdc2018!R711</f>
        <v>0</v>
      </c>
      <c r="S711" s="231">
        <f>[2]pdc2018!S711</f>
        <v>0</v>
      </c>
      <c r="T711" s="229">
        <f t="shared" si="60"/>
        <v>0</v>
      </c>
      <c r="U711" s="232" t="str">
        <f t="shared" si="61"/>
        <v/>
      </c>
      <c r="V711" s="229">
        <f t="shared" si="62"/>
        <v>0</v>
      </c>
      <c r="W711" s="232" t="str">
        <f t="shared" si="63"/>
        <v/>
      </c>
      <c r="X711" s="229">
        <f t="shared" si="64"/>
        <v>0</v>
      </c>
      <c r="Y711" s="232" t="str">
        <f t="shared" si="65"/>
        <v/>
      </c>
    </row>
    <row r="712" spans="1:25" ht="20.25" customHeight="1">
      <c r="A712" s="287" t="s">
        <v>1981</v>
      </c>
      <c r="B712" s="288" t="s">
        <v>150</v>
      </c>
      <c r="C712" s="289" t="s">
        <v>1625</v>
      </c>
      <c r="D712" s="289" t="s">
        <v>1623</v>
      </c>
      <c r="E712" s="265" t="s">
        <v>1982</v>
      </c>
      <c r="F712" s="265" t="s">
        <v>1979</v>
      </c>
      <c r="G712" s="259" t="s">
        <v>513</v>
      </c>
      <c r="H712" s="259" t="s">
        <v>3351</v>
      </c>
      <c r="I712" s="260" t="s">
        <v>2234</v>
      </c>
      <c r="J712" s="261" t="s">
        <v>2432</v>
      </c>
      <c r="K712" s="364" t="s">
        <v>2234</v>
      </c>
      <c r="L712" s="5" t="s">
        <v>147</v>
      </c>
      <c r="M712" s="228"/>
      <c r="N712" s="229">
        <f>[2]pdc2018!N712</f>
        <v>1426824.19</v>
      </c>
      <c r="O712" s="230">
        <f>[2]pdc2018!O712</f>
        <v>0</v>
      </c>
      <c r="P712" s="230">
        <f>[2]pdc2018!P712</f>
        <v>0</v>
      </c>
      <c r="Q712" s="230">
        <f>[2]pdc2018!Q712</f>
        <v>0</v>
      </c>
      <c r="R712" s="230">
        <f>[2]pdc2018!R712</f>
        <v>0</v>
      </c>
      <c r="S712" s="231">
        <f>[2]pdc2018!S712</f>
        <v>0</v>
      </c>
      <c r="T712" s="229">
        <f t="shared" si="60"/>
        <v>0</v>
      </c>
      <c r="U712" s="232" t="str">
        <f t="shared" si="61"/>
        <v/>
      </c>
      <c r="V712" s="229">
        <f t="shared" si="62"/>
        <v>0</v>
      </c>
      <c r="W712" s="232" t="str">
        <f t="shared" si="63"/>
        <v/>
      </c>
      <c r="X712" s="229">
        <f t="shared" si="64"/>
        <v>0</v>
      </c>
      <c r="Y712" s="232" t="str">
        <f t="shared" si="65"/>
        <v/>
      </c>
    </row>
    <row r="713" spans="1:25" ht="25.5" customHeight="1">
      <c r="A713" s="219" t="s">
        <v>1983</v>
      </c>
      <c r="B713" s="220" t="s">
        <v>2824</v>
      </c>
      <c r="C713" s="221" t="s">
        <v>2718</v>
      </c>
      <c r="D713" s="221" t="s">
        <v>2719</v>
      </c>
      <c r="E713" s="222" t="s">
        <v>1985</v>
      </c>
      <c r="F713" s="222" t="s">
        <v>1984</v>
      </c>
      <c r="G713" s="223"/>
      <c r="H713" s="223"/>
      <c r="I713" s="224"/>
      <c r="J713" s="225"/>
      <c r="K713" s="362"/>
      <c r="L713" s="363"/>
      <c r="M713" s="249"/>
      <c r="N713" s="229">
        <f>[2]pdc2018!N713</f>
        <v>0</v>
      </c>
      <c r="O713" s="230">
        <f>[2]pdc2018!O713</f>
        <v>0</v>
      </c>
      <c r="P713" s="230">
        <f>[2]pdc2018!P713</f>
        <v>0</v>
      </c>
      <c r="Q713" s="230">
        <f>[2]pdc2018!Q713</f>
        <v>0</v>
      </c>
      <c r="R713" s="230">
        <f>[2]pdc2018!R713</f>
        <v>0</v>
      </c>
      <c r="S713" s="231">
        <f>[2]pdc2018!S713</f>
        <v>0</v>
      </c>
      <c r="T713" s="229">
        <f t="shared" ref="T713:T776" si="66">IF(P713="","",Q713-P713)</f>
        <v>0</v>
      </c>
      <c r="U713" s="232" t="str">
        <f t="shared" ref="U713:U776" si="67">IF(P713=0,"",T713/P713)</f>
        <v/>
      </c>
      <c r="V713" s="229">
        <f t="shared" ref="V713:V776" si="68">IF(Q713="","",R713-Q713)</f>
        <v>0</v>
      </c>
      <c r="W713" s="232" t="str">
        <f t="shared" ref="W713:W776" si="69">IF(Q713=0,"",V713/Q713)</f>
        <v/>
      </c>
      <c r="X713" s="229">
        <f t="shared" ref="X713:X776" si="70">IF(R713="","",S713-R713)</f>
        <v>0</v>
      </c>
      <c r="Y713" s="232" t="str">
        <f t="shared" ref="Y713:Y776" si="71">IF(R713=0,"",X713/R713)</f>
        <v/>
      </c>
    </row>
    <row r="714" spans="1:25" ht="25.5" customHeight="1">
      <c r="A714" s="290" t="s">
        <v>1986</v>
      </c>
      <c r="B714" s="291" t="s">
        <v>2824</v>
      </c>
      <c r="C714" s="292" t="s">
        <v>2720</v>
      </c>
      <c r="D714" s="292" t="s">
        <v>2719</v>
      </c>
      <c r="E714" s="258" t="s">
        <v>1988</v>
      </c>
      <c r="F714" s="258" t="s">
        <v>1987</v>
      </c>
      <c r="G714" s="259"/>
      <c r="H714" s="259"/>
      <c r="I714" s="260"/>
      <c r="J714" s="261"/>
      <c r="K714" s="364"/>
      <c r="L714" s="365"/>
      <c r="M714" s="249"/>
      <c r="N714" s="229">
        <f>[2]pdc2018!N714</f>
        <v>0</v>
      </c>
      <c r="O714" s="230">
        <f>[2]pdc2018!O714</f>
        <v>0</v>
      </c>
      <c r="P714" s="230">
        <f>[2]pdc2018!P714</f>
        <v>0</v>
      </c>
      <c r="Q714" s="230">
        <f>[2]pdc2018!Q714</f>
        <v>0</v>
      </c>
      <c r="R714" s="230">
        <f>[2]pdc2018!R714</f>
        <v>0</v>
      </c>
      <c r="S714" s="231">
        <f>[2]pdc2018!S714</f>
        <v>0</v>
      </c>
      <c r="T714" s="229">
        <f t="shared" si="66"/>
        <v>0</v>
      </c>
      <c r="U714" s="232" t="str">
        <f t="shared" si="67"/>
        <v/>
      </c>
      <c r="V714" s="229">
        <f t="shared" si="68"/>
        <v>0</v>
      </c>
      <c r="W714" s="232" t="str">
        <f t="shared" si="69"/>
        <v/>
      </c>
      <c r="X714" s="229">
        <f t="shared" si="70"/>
        <v>0</v>
      </c>
      <c r="Y714" s="232" t="str">
        <f t="shared" si="71"/>
        <v/>
      </c>
    </row>
    <row r="715" spans="1:25" ht="25.5" customHeight="1">
      <c r="A715" s="287" t="s">
        <v>1989</v>
      </c>
      <c r="B715" s="288" t="s">
        <v>2824</v>
      </c>
      <c r="C715" s="289" t="s">
        <v>2720</v>
      </c>
      <c r="D715" s="289" t="s">
        <v>2717</v>
      </c>
      <c r="E715" s="265" t="s">
        <v>1988</v>
      </c>
      <c r="F715" s="265" t="s">
        <v>1987</v>
      </c>
      <c r="G715" s="259" t="s">
        <v>520</v>
      </c>
      <c r="H715" s="259" t="s">
        <v>2940</v>
      </c>
      <c r="I715" s="260" t="s">
        <v>2941</v>
      </c>
      <c r="J715" s="261" t="s">
        <v>2437</v>
      </c>
      <c r="K715" s="364" t="s">
        <v>2438</v>
      </c>
      <c r="L715" s="5" t="s">
        <v>1990</v>
      </c>
      <c r="M715" s="249"/>
      <c r="N715" s="229">
        <f>[2]pdc2018!N715</f>
        <v>40459.93</v>
      </c>
      <c r="O715" s="230">
        <f>[2]pdc2018!O715</f>
        <v>50000</v>
      </c>
      <c r="P715" s="230">
        <f>[2]pdc2018!P715</f>
        <v>50000</v>
      </c>
      <c r="Q715" s="230">
        <f>[2]pdc2018!Q715</f>
        <v>50000</v>
      </c>
      <c r="R715" s="230">
        <f>[2]pdc2018!R715</f>
        <v>50000</v>
      </c>
      <c r="S715" s="231">
        <f>[2]pdc2018!S715</f>
        <v>50000</v>
      </c>
      <c r="T715" s="229">
        <f t="shared" si="66"/>
        <v>0</v>
      </c>
      <c r="U715" s="232">
        <f t="shared" si="67"/>
        <v>0</v>
      </c>
      <c r="V715" s="229">
        <f t="shared" si="68"/>
        <v>0</v>
      </c>
      <c r="W715" s="232">
        <f t="shared" si="69"/>
        <v>0</v>
      </c>
      <c r="X715" s="229">
        <f t="shared" si="70"/>
        <v>0</v>
      </c>
      <c r="Y715" s="232">
        <f t="shared" si="71"/>
        <v>0</v>
      </c>
    </row>
    <row r="716" spans="1:25" ht="25.5" customHeight="1">
      <c r="A716" s="290" t="s">
        <v>1991</v>
      </c>
      <c r="B716" s="291" t="s">
        <v>2824</v>
      </c>
      <c r="C716" s="292" t="s">
        <v>2721</v>
      </c>
      <c r="D716" s="292" t="s">
        <v>2719</v>
      </c>
      <c r="E716" s="258" t="s">
        <v>1993</v>
      </c>
      <c r="F716" s="295" t="s">
        <v>1992</v>
      </c>
      <c r="G716" s="259"/>
      <c r="H716" s="259"/>
      <c r="I716" s="260"/>
      <c r="J716" s="261"/>
      <c r="K716" s="364"/>
      <c r="L716" s="365"/>
      <c r="M716" s="249"/>
      <c r="N716" s="229">
        <f>[2]pdc2018!N716</f>
        <v>0</v>
      </c>
      <c r="O716" s="230">
        <f>[2]pdc2018!O716</f>
        <v>0</v>
      </c>
      <c r="P716" s="230">
        <f>[2]pdc2018!P716</f>
        <v>0</v>
      </c>
      <c r="Q716" s="230">
        <f>[2]pdc2018!Q716</f>
        <v>0</v>
      </c>
      <c r="R716" s="230">
        <f>[2]pdc2018!R716</f>
        <v>0</v>
      </c>
      <c r="S716" s="231">
        <f>[2]pdc2018!S716</f>
        <v>0</v>
      </c>
      <c r="T716" s="229">
        <f t="shared" si="66"/>
        <v>0</v>
      </c>
      <c r="U716" s="232" t="str">
        <f t="shared" si="67"/>
        <v/>
      </c>
      <c r="V716" s="229">
        <f t="shared" si="68"/>
        <v>0</v>
      </c>
      <c r="W716" s="232" t="str">
        <f t="shared" si="69"/>
        <v/>
      </c>
      <c r="X716" s="229">
        <f t="shared" si="70"/>
        <v>0</v>
      </c>
      <c r="Y716" s="232" t="str">
        <f t="shared" si="71"/>
        <v/>
      </c>
    </row>
    <row r="717" spans="1:25" ht="25.5" customHeight="1">
      <c r="A717" s="287" t="s">
        <v>1994</v>
      </c>
      <c r="B717" s="288" t="s">
        <v>2824</v>
      </c>
      <c r="C717" s="289" t="s">
        <v>2721</v>
      </c>
      <c r="D717" s="289" t="s">
        <v>2717</v>
      </c>
      <c r="E717" s="265" t="s">
        <v>1993</v>
      </c>
      <c r="F717" s="294" t="s">
        <v>1992</v>
      </c>
      <c r="G717" s="259" t="s">
        <v>521</v>
      </c>
      <c r="H717" s="259" t="s">
        <v>2942</v>
      </c>
      <c r="I717" s="260" t="s">
        <v>1995</v>
      </c>
      <c r="J717" s="261" t="s">
        <v>2437</v>
      </c>
      <c r="K717" s="364" t="s">
        <v>2438</v>
      </c>
      <c r="L717" s="5" t="s">
        <v>1990</v>
      </c>
      <c r="M717" s="249"/>
      <c r="N717" s="229">
        <f>[2]pdc2018!N717</f>
        <v>58859.29</v>
      </c>
      <c r="O717" s="230">
        <f>[2]pdc2018!O717</f>
        <v>0</v>
      </c>
      <c r="P717" s="230">
        <f>[2]pdc2018!P717</f>
        <v>0</v>
      </c>
      <c r="Q717" s="230">
        <f>[2]pdc2018!Q717</f>
        <v>0</v>
      </c>
      <c r="R717" s="230">
        <f>[2]pdc2018!R717</f>
        <v>0</v>
      </c>
      <c r="S717" s="231">
        <f>[2]pdc2018!S717</f>
        <v>0</v>
      </c>
      <c r="T717" s="229">
        <f t="shared" si="66"/>
        <v>0</v>
      </c>
      <c r="U717" s="232" t="str">
        <f t="shared" si="67"/>
        <v/>
      </c>
      <c r="V717" s="229">
        <f t="shared" si="68"/>
        <v>0</v>
      </c>
      <c r="W717" s="232" t="str">
        <f t="shared" si="69"/>
        <v/>
      </c>
      <c r="X717" s="229">
        <f t="shared" si="70"/>
        <v>0</v>
      </c>
      <c r="Y717" s="232" t="str">
        <f t="shared" si="71"/>
        <v/>
      </c>
    </row>
    <row r="718" spans="1:25" ht="25.5" customHeight="1">
      <c r="A718" s="290" t="s">
        <v>1996</v>
      </c>
      <c r="B718" s="291" t="s">
        <v>2824</v>
      </c>
      <c r="C718" s="292" t="s">
        <v>2722</v>
      </c>
      <c r="D718" s="292" t="s">
        <v>2719</v>
      </c>
      <c r="E718" s="258" t="s">
        <v>1997</v>
      </c>
      <c r="F718" s="236" t="s">
        <v>2943</v>
      </c>
      <c r="G718" s="259"/>
      <c r="H718" s="259"/>
      <c r="I718" s="260"/>
      <c r="J718" s="261"/>
      <c r="K718" s="364"/>
      <c r="L718" s="365"/>
      <c r="M718" s="249"/>
      <c r="N718" s="229">
        <f>[2]pdc2018!N718</f>
        <v>0</v>
      </c>
      <c r="O718" s="230">
        <f>[2]pdc2018!O718</f>
        <v>0</v>
      </c>
      <c r="P718" s="230">
        <f>[2]pdc2018!P718</f>
        <v>0</v>
      </c>
      <c r="Q718" s="230">
        <f>[2]pdc2018!Q718</f>
        <v>0</v>
      </c>
      <c r="R718" s="230">
        <f>[2]pdc2018!R718</f>
        <v>0</v>
      </c>
      <c r="S718" s="231">
        <f>[2]pdc2018!S718</f>
        <v>0</v>
      </c>
      <c r="T718" s="229">
        <f t="shared" si="66"/>
        <v>0</v>
      </c>
      <c r="U718" s="232" t="str">
        <f t="shared" si="67"/>
        <v/>
      </c>
      <c r="V718" s="229">
        <f t="shared" si="68"/>
        <v>0</v>
      </c>
      <c r="W718" s="232" t="str">
        <f t="shared" si="69"/>
        <v/>
      </c>
      <c r="X718" s="229">
        <f t="shared" si="70"/>
        <v>0</v>
      </c>
      <c r="Y718" s="232" t="str">
        <f t="shared" si="71"/>
        <v/>
      </c>
    </row>
    <row r="719" spans="1:25" ht="25.5" customHeight="1">
      <c r="A719" s="287" t="s">
        <v>1998</v>
      </c>
      <c r="B719" s="288" t="s">
        <v>2824</v>
      </c>
      <c r="C719" s="289" t="s">
        <v>2722</v>
      </c>
      <c r="D719" s="289" t="s">
        <v>2717</v>
      </c>
      <c r="E719" s="265" t="s">
        <v>1997</v>
      </c>
      <c r="F719" s="245" t="s">
        <v>2944</v>
      </c>
      <c r="G719" s="259" t="s">
        <v>522</v>
      </c>
      <c r="H719" s="259" t="s">
        <v>2945</v>
      </c>
      <c r="I719" s="260" t="s">
        <v>1999</v>
      </c>
      <c r="J719" s="261" t="s">
        <v>2437</v>
      </c>
      <c r="K719" s="364" t="s">
        <v>2438</v>
      </c>
      <c r="L719" s="5" t="s">
        <v>1990</v>
      </c>
      <c r="M719" s="249"/>
      <c r="N719" s="229">
        <f>[2]pdc2018!N719</f>
        <v>0</v>
      </c>
      <c r="O719" s="230">
        <f>[2]pdc2018!O719</f>
        <v>0</v>
      </c>
      <c r="P719" s="230">
        <f>[2]pdc2018!P719</f>
        <v>0</v>
      </c>
      <c r="Q719" s="230">
        <f>[2]pdc2018!Q719</f>
        <v>0</v>
      </c>
      <c r="R719" s="230">
        <f>[2]pdc2018!R719</f>
        <v>0</v>
      </c>
      <c r="S719" s="231">
        <f>[2]pdc2018!S719</f>
        <v>0</v>
      </c>
      <c r="T719" s="229">
        <f t="shared" si="66"/>
        <v>0</v>
      </c>
      <c r="U719" s="232" t="str">
        <f t="shared" si="67"/>
        <v/>
      </c>
      <c r="V719" s="229">
        <f t="shared" si="68"/>
        <v>0</v>
      </c>
      <c r="W719" s="232" t="str">
        <f t="shared" si="69"/>
        <v/>
      </c>
      <c r="X719" s="229">
        <f t="shared" si="70"/>
        <v>0</v>
      </c>
      <c r="Y719" s="232" t="str">
        <f t="shared" si="71"/>
        <v/>
      </c>
    </row>
    <row r="720" spans="1:25" ht="22.5" customHeight="1">
      <c r="A720" s="290" t="s">
        <v>2000</v>
      </c>
      <c r="B720" s="291" t="s">
        <v>2824</v>
      </c>
      <c r="C720" s="292" t="s">
        <v>2723</v>
      </c>
      <c r="D720" s="292" t="s">
        <v>2719</v>
      </c>
      <c r="E720" s="258" t="s">
        <v>1225</v>
      </c>
      <c r="F720" s="236" t="s">
        <v>1224</v>
      </c>
      <c r="G720" s="259"/>
      <c r="H720" s="259"/>
      <c r="I720" s="260"/>
      <c r="J720" s="261"/>
      <c r="K720" s="364"/>
      <c r="L720" s="365"/>
      <c r="M720" s="249"/>
      <c r="N720" s="229">
        <f>[2]pdc2018!N720</f>
        <v>0</v>
      </c>
      <c r="O720" s="230">
        <f>[2]pdc2018!O720</f>
        <v>0</v>
      </c>
      <c r="P720" s="230">
        <f>[2]pdc2018!P720</f>
        <v>0</v>
      </c>
      <c r="Q720" s="230">
        <f>[2]pdc2018!Q720</f>
        <v>0</v>
      </c>
      <c r="R720" s="230">
        <f>[2]pdc2018!R720</f>
        <v>0</v>
      </c>
      <c r="S720" s="231">
        <f>[2]pdc2018!S720</f>
        <v>0</v>
      </c>
      <c r="T720" s="229">
        <f t="shared" si="66"/>
        <v>0</v>
      </c>
      <c r="U720" s="232" t="str">
        <f t="shared" si="67"/>
        <v/>
      </c>
      <c r="V720" s="229">
        <f t="shared" si="68"/>
        <v>0</v>
      </c>
      <c r="W720" s="232" t="str">
        <f t="shared" si="69"/>
        <v/>
      </c>
      <c r="X720" s="229">
        <f t="shared" si="70"/>
        <v>0</v>
      </c>
      <c r="Y720" s="232" t="str">
        <f t="shared" si="71"/>
        <v/>
      </c>
    </row>
    <row r="721" spans="1:25" ht="22.5" customHeight="1">
      <c r="A721" s="287" t="s">
        <v>1226</v>
      </c>
      <c r="B721" s="288" t="s">
        <v>2824</v>
      </c>
      <c r="C721" s="289" t="s">
        <v>2723</v>
      </c>
      <c r="D721" s="289" t="s">
        <v>2717</v>
      </c>
      <c r="E721" s="245" t="s">
        <v>1225</v>
      </c>
      <c r="F721" s="245" t="s">
        <v>1224</v>
      </c>
      <c r="G721" s="259" t="s">
        <v>522</v>
      </c>
      <c r="H721" s="259" t="s">
        <v>2945</v>
      </c>
      <c r="I721" s="260" t="s">
        <v>1999</v>
      </c>
      <c r="J721" s="261" t="s">
        <v>2437</v>
      </c>
      <c r="K721" s="364" t="s">
        <v>2438</v>
      </c>
      <c r="L721" s="5" t="s">
        <v>1990</v>
      </c>
      <c r="M721" s="249"/>
      <c r="N721" s="229">
        <f>[2]pdc2018!N721</f>
        <v>1079.23</v>
      </c>
      <c r="O721" s="230">
        <f>[2]pdc2018!O721</f>
        <v>10000</v>
      </c>
      <c r="P721" s="230">
        <f>[2]pdc2018!P721</f>
        <v>50000</v>
      </c>
      <c r="Q721" s="230">
        <f>[2]pdc2018!Q721</f>
        <v>50000</v>
      </c>
      <c r="R721" s="230">
        <f>[2]pdc2018!R721</f>
        <v>50000</v>
      </c>
      <c r="S721" s="231">
        <f>[2]pdc2018!S721</f>
        <v>50000</v>
      </c>
      <c r="T721" s="229">
        <f t="shared" si="66"/>
        <v>0</v>
      </c>
      <c r="U721" s="232">
        <f t="shared" si="67"/>
        <v>0</v>
      </c>
      <c r="V721" s="229">
        <f t="shared" si="68"/>
        <v>0</v>
      </c>
      <c r="W721" s="232">
        <f t="shared" si="69"/>
        <v>0</v>
      </c>
      <c r="X721" s="229">
        <f t="shared" si="70"/>
        <v>0</v>
      </c>
      <c r="Y721" s="232">
        <f t="shared" si="71"/>
        <v>0</v>
      </c>
    </row>
    <row r="722" spans="1:25" ht="22.5" customHeight="1">
      <c r="A722" s="290" t="s">
        <v>1227</v>
      </c>
      <c r="B722" s="291" t="s">
        <v>2824</v>
      </c>
      <c r="C722" s="292" t="s">
        <v>2724</v>
      </c>
      <c r="D722" s="292" t="s">
        <v>2719</v>
      </c>
      <c r="E722" s="293" t="s">
        <v>1229</v>
      </c>
      <c r="F722" s="293" t="s">
        <v>1228</v>
      </c>
      <c r="G722" s="259"/>
      <c r="H722" s="259"/>
      <c r="I722" s="260"/>
      <c r="J722" s="261"/>
      <c r="K722" s="364"/>
      <c r="L722" s="365"/>
      <c r="M722" s="249"/>
      <c r="N722" s="229">
        <f>[2]pdc2018!N722</f>
        <v>0</v>
      </c>
      <c r="O722" s="230">
        <f>[2]pdc2018!O722</f>
        <v>0</v>
      </c>
      <c r="P722" s="230">
        <f>[2]pdc2018!P722</f>
        <v>0</v>
      </c>
      <c r="Q722" s="230">
        <f>[2]pdc2018!Q722</f>
        <v>0</v>
      </c>
      <c r="R722" s="230">
        <f>[2]pdc2018!R722</f>
        <v>0</v>
      </c>
      <c r="S722" s="231">
        <f>[2]pdc2018!S722</f>
        <v>0</v>
      </c>
      <c r="T722" s="229">
        <f t="shared" si="66"/>
        <v>0</v>
      </c>
      <c r="U722" s="232" t="str">
        <f t="shared" si="67"/>
        <v/>
      </c>
      <c r="V722" s="229">
        <f t="shared" si="68"/>
        <v>0</v>
      </c>
      <c r="W722" s="232" t="str">
        <f t="shared" si="69"/>
        <v/>
      </c>
      <c r="X722" s="229">
        <f t="shared" si="70"/>
        <v>0</v>
      </c>
      <c r="Y722" s="232" t="str">
        <f t="shared" si="71"/>
        <v/>
      </c>
    </row>
    <row r="723" spans="1:25" ht="22.5" customHeight="1">
      <c r="A723" s="287" t="s">
        <v>1230</v>
      </c>
      <c r="B723" s="288" t="s">
        <v>2824</v>
      </c>
      <c r="C723" s="289" t="s">
        <v>2724</v>
      </c>
      <c r="D723" s="289" t="s">
        <v>2717</v>
      </c>
      <c r="E723" s="296" t="s">
        <v>1229</v>
      </c>
      <c r="F723" s="296" t="s">
        <v>1228</v>
      </c>
      <c r="G723" s="259" t="s">
        <v>522</v>
      </c>
      <c r="H723" s="259" t="s">
        <v>2945</v>
      </c>
      <c r="I723" s="260" t="s">
        <v>1999</v>
      </c>
      <c r="J723" s="261" t="s">
        <v>2437</v>
      </c>
      <c r="K723" s="364" t="s">
        <v>2438</v>
      </c>
      <c r="L723" s="5" t="s">
        <v>1990</v>
      </c>
      <c r="M723" s="249"/>
      <c r="N723" s="229">
        <f>[2]pdc2018!N723</f>
        <v>2.96</v>
      </c>
      <c r="O723" s="230">
        <f>[2]pdc2018!O723</f>
        <v>0</v>
      </c>
      <c r="P723" s="230">
        <f>[2]pdc2018!P723</f>
        <v>0</v>
      </c>
      <c r="Q723" s="230">
        <f>[2]pdc2018!Q723</f>
        <v>0</v>
      </c>
      <c r="R723" s="230">
        <f>[2]pdc2018!R723</f>
        <v>0</v>
      </c>
      <c r="S723" s="231">
        <f>[2]pdc2018!S723</f>
        <v>0</v>
      </c>
      <c r="T723" s="229">
        <f t="shared" si="66"/>
        <v>0</v>
      </c>
      <c r="U723" s="232" t="str">
        <f t="shared" si="67"/>
        <v/>
      </c>
      <c r="V723" s="229">
        <f t="shared" si="68"/>
        <v>0</v>
      </c>
      <c r="W723" s="232" t="str">
        <f t="shared" si="69"/>
        <v/>
      </c>
      <c r="X723" s="229">
        <f t="shared" si="70"/>
        <v>0</v>
      </c>
      <c r="Y723" s="232" t="str">
        <f t="shared" si="71"/>
        <v/>
      </c>
    </row>
    <row r="724" spans="1:25" ht="22.5" customHeight="1">
      <c r="A724" s="290" t="s">
        <v>1231</v>
      </c>
      <c r="B724" s="291" t="s">
        <v>2824</v>
      </c>
      <c r="C724" s="292" t="s">
        <v>1625</v>
      </c>
      <c r="D724" s="292" t="s">
        <v>2719</v>
      </c>
      <c r="E724" s="293" t="s">
        <v>1234</v>
      </c>
      <c r="F724" s="293" t="s">
        <v>1232</v>
      </c>
      <c r="G724" s="259"/>
      <c r="H724" s="259"/>
      <c r="I724" s="260"/>
      <c r="J724" s="261"/>
      <c r="K724" s="364"/>
      <c r="L724" s="365"/>
      <c r="M724" s="249"/>
      <c r="N724" s="229">
        <f>[2]pdc2018!N724</f>
        <v>0</v>
      </c>
      <c r="O724" s="230">
        <f>[2]pdc2018!O724</f>
        <v>0</v>
      </c>
      <c r="P724" s="230">
        <f>[2]pdc2018!P724</f>
        <v>0</v>
      </c>
      <c r="Q724" s="230">
        <f>[2]pdc2018!Q724</f>
        <v>0</v>
      </c>
      <c r="R724" s="230">
        <f>[2]pdc2018!R724</f>
        <v>0</v>
      </c>
      <c r="S724" s="231">
        <f>[2]pdc2018!S724</f>
        <v>0</v>
      </c>
      <c r="T724" s="229">
        <f t="shared" si="66"/>
        <v>0</v>
      </c>
      <c r="U724" s="232" t="str">
        <f t="shared" si="67"/>
        <v/>
      </c>
      <c r="V724" s="229">
        <f t="shared" si="68"/>
        <v>0</v>
      </c>
      <c r="W724" s="232" t="str">
        <f t="shared" si="69"/>
        <v/>
      </c>
      <c r="X724" s="229">
        <f t="shared" si="70"/>
        <v>0</v>
      </c>
      <c r="Y724" s="232" t="str">
        <f t="shared" si="71"/>
        <v/>
      </c>
    </row>
    <row r="725" spans="1:25" ht="22.5" customHeight="1">
      <c r="A725" s="287" t="s">
        <v>1233</v>
      </c>
      <c r="B725" s="288" t="s">
        <v>2824</v>
      </c>
      <c r="C725" s="289" t="s">
        <v>1625</v>
      </c>
      <c r="D725" s="289" t="s">
        <v>2717</v>
      </c>
      <c r="E725" s="296" t="s">
        <v>1234</v>
      </c>
      <c r="F725" s="296" t="s">
        <v>1232</v>
      </c>
      <c r="G725" s="259" t="s">
        <v>523</v>
      </c>
      <c r="H725" s="259" t="s">
        <v>2946</v>
      </c>
      <c r="I725" s="260" t="s">
        <v>1235</v>
      </c>
      <c r="J725" s="261" t="s">
        <v>2437</v>
      </c>
      <c r="K725" s="364" t="s">
        <v>2438</v>
      </c>
      <c r="L725" s="5" t="s">
        <v>1990</v>
      </c>
      <c r="M725" s="228"/>
      <c r="N725" s="229">
        <f>[2]pdc2018!N725</f>
        <v>990123.68</v>
      </c>
      <c r="O725" s="230">
        <f>[2]pdc2018!O725</f>
        <v>3000</v>
      </c>
      <c r="P725" s="230">
        <f>[2]pdc2018!P725</f>
        <v>3000</v>
      </c>
      <c r="Q725" s="230">
        <f>[2]pdc2018!Q725</f>
        <v>3000</v>
      </c>
      <c r="R725" s="230">
        <f>[2]pdc2018!R725</f>
        <v>3000</v>
      </c>
      <c r="S725" s="231">
        <f>[2]pdc2018!S725</f>
        <v>3000</v>
      </c>
      <c r="T725" s="229">
        <f t="shared" si="66"/>
        <v>0</v>
      </c>
      <c r="U725" s="232">
        <f t="shared" si="67"/>
        <v>0</v>
      </c>
      <c r="V725" s="229">
        <f t="shared" si="68"/>
        <v>0</v>
      </c>
      <c r="W725" s="232">
        <f t="shared" si="69"/>
        <v>0</v>
      </c>
      <c r="X725" s="229">
        <f t="shared" si="70"/>
        <v>0</v>
      </c>
      <c r="Y725" s="232">
        <f t="shared" si="71"/>
        <v>0</v>
      </c>
    </row>
    <row r="726" spans="1:25" ht="22.5" customHeight="1">
      <c r="A726" s="219" t="s">
        <v>1236</v>
      </c>
      <c r="B726" s="220" t="s">
        <v>1237</v>
      </c>
      <c r="C726" s="221" t="s">
        <v>2718</v>
      </c>
      <c r="D726" s="221" t="s">
        <v>2719</v>
      </c>
      <c r="E726" s="222" t="s">
        <v>2947</v>
      </c>
      <c r="F726" s="222" t="s">
        <v>1238</v>
      </c>
      <c r="G726" s="223"/>
      <c r="H726" s="223"/>
      <c r="I726" s="224"/>
      <c r="J726" s="225"/>
      <c r="K726" s="362"/>
      <c r="L726" s="363"/>
      <c r="M726" s="249"/>
      <c r="N726" s="229">
        <f>[2]pdc2018!N726</f>
        <v>0</v>
      </c>
      <c r="O726" s="230">
        <f>[2]pdc2018!O726</f>
        <v>0</v>
      </c>
      <c r="P726" s="230">
        <f>[2]pdc2018!P726</f>
        <v>0</v>
      </c>
      <c r="Q726" s="230">
        <f>[2]pdc2018!Q726</f>
        <v>0</v>
      </c>
      <c r="R726" s="230">
        <f>[2]pdc2018!R726</f>
        <v>0</v>
      </c>
      <c r="S726" s="231">
        <f>[2]pdc2018!S726</f>
        <v>0</v>
      </c>
      <c r="T726" s="229">
        <f t="shared" si="66"/>
        <v>0</v>
      </c>
      <c r="U726" s="232" t="str">
        <f t="shared" si="67"/>
        <v/>
      </c>
      <c r="V726" s="229">
        <f t="shared" si="68"/>
        <v>0</v>
      </c>
      <c r="W726" s="232" t="str">
        <f t="shared" si="69"/>
        <v/>
      </c>
      <c r="X726" s="229">
        <f t="shared" si="70"/>
        <v>0</v>
      </c>
      <c r="Y726" s="232" t="str">
        <f t="shared" si="71"/>
        <v/>
      </c>
    </row>
    <row r="727" spans="1:25" ht="22.5" customHeight="1">
      <c r="A727" s="290" t="s">
        <v>1240</v>
      </c>
      <c r="B727" s="291" t="s">
        <v>1237</v>
      </c>
      <c r="C727" s="292" t="s">
        <v>2720</v>
      </c>
      <c r="D727" s="292" t="s">
        <v>2719</v>
      </c>
      <c r="E727" s="258" t="s">
        <v>1239</v>
      </c>
      <c r="F727" s="258" t="s">
        <v>1238</v>
      </c>
      <c r="G727" s="259"/>
      <c r="H727" s="259"/>
      <c r="I727" s="260"/>
      <c r="J727" s="261"/>
      <c r="K727" s="364"/>
      <c r="L727" s="365"/>
      <c r="M727" s="249"/>
      <c r="N727" s="229">
        <f>[2]pdc2018!N727</f>
        <v>0</v>
      </c>
      <c r="O727" s="230">
        <f>[2]pdc2018!O727</f>
        <v>0</v>
      </c>
      <c r="P727" s="230">
        <f>[2]pdc2018!P727</f>
        <v>0</v>
      </c>
      <c r="Q727" s="230">
        <f>[2]pdc2018!Q727</f>
        <v>0</v>
      </c>
      <c r="R727" s="230">
        <f>[2]pdc2018!R727</f>
        <v>0</v>
      </c>
      <c r="S727" s="231">
        <f>[2]pdc2018!S727</f>
        <v>0</v>
      </c>
      <c r="T727" s="229">
        <f t="shared" si="66"/>
        <v>0</v>
      </c>
      <c r="U727" s="232" t="str">
        <f t="shared" si="67"/>
        <v/>
      </c>
      <c r="V727" s="229">
        <f t="shared" si="68"/>
        <v>0</v>
      </c>
      <c r="W727" s="232" t="str">
        <f t="shared" si="69"/>
        <v/>
      </c>
      <c r="X727" s="229">
        <f t="shared" si="70"/>
        <v>0</v>
      </c>
      <c r="Y727" s="232" t="str">
        <f t="shared" si="71"/>
        <v/>
      </c>
    </row>
    <row r="728" spans="1:25" ht="26.25" customHeight="1">
      <c r="A728" s="287" t="s">
        <v>2948</v>
      </c>
      <c r="B728" s="288" t="s">
        <v>1237</v>
      </c>
      <c r="C728" s="289" t="s">
        <v>2720</v>
      </c>
      <c r="D728" s="289" t="s">
        <v>2358</v>
      </c>
      <c r="E728" s="265" t="s">
        <v>4111</v>
      </c>
      <c r="F728" s="265" t="s">
        <v>4112</v>
      </c>
      <c r="G728" s="259" t="s">
        <v>161</v>
      </c>
      <c r="H728" s="259" t="s">
        <v>2949</v>
      </c>
      <c r="I728" s="260" t="s">
        <v>2950</v>
      </c>
      <c r="J728" s="261" t="s">
        <v>1244</v>
      </c>
      <c r="K728" s="364" t="s">
        <v>1248</v>
      </c>
      <c r="L728" s="5" t="s">
        <v>1243</v>
      </c>
      <c r="M728" s="249"/>
      <c r="N728" s="229">
        <f>[2]pdc2018!N728</f>
        <v>0</v>
      </c>
      <c r="O728" s="230">
        <f>[2]pdc2018!O728</f>
        <v>0</v>
      </c>
      <c r="P728" s="230">
        <f>[2]pdc2018!P728</f>
        <v>0</v>
      </c>
      <c r="Q728" s="230">
        <f>[2]pdc2018!Q728</f>
        <v>0</v>
      </c>
      <c r="R728" s="230">
        <f>[2]pdc2018!R728</f>
        <v>0</v>
      </c>
      <c r="S728" s="231">
        <f>[2]pdc2018!S728</f>
        <v>0</v>
      </c>
      <c r="T728" s="229">
        <f t="shared" si="66"/>
        <v>0</v>
      </c>
      <c r="U728" s="232" t="str">
        <f t="shared" si="67"/>
        <v/>
      </c>
      <c r="V728" s="229">
        <f t="shared" si="68"/>
        <v>0</v>
      </c>
      <c r="W728" s="232" t="str">
        <f t="shared" si="69"/>
        <v/>
      </c>
      <c r="X728" s="229">
        <f t="shared" si="70"/>
        <v>0</v>
      </c>
      <c r="Y728" s="232" t="str">
        <f t="shared" si="71"/>
        <v/>
      </c>
    </row>
    <row r="729" spans="1:25" ht="26.25" customHeight="1">
      <c r="A729" s="287" t="s">
        <v>2951</v>
      </c>
      <c r="B729" s="288" t="s">
        <v>1237</v>
      </c>
      <c r="C729" s="289" t="s">
        <v>2720</v>
      </c>
      <c r="D729" s="289" t="s">
        <v>893</v>
      </c>
      <c r="E729" s="265" t="s">
        <v>2952</v>
      </c>
      <c r="F729" s="265" t="s">
        <v>2953</v>
      </c>
      <c r="G729" s="259" t="s">
        <v>162</v>
      </c>
      <c r="H729" s="259" t="s">
        <v>2954</v>
      </c>
      <c r="I729" s="260" t="s">
        <v>2955</v>
      </c>
      <c r="J729" s="261" t="s">
        <v>1244</v>
      </c>
      <c r="K729" s="364" t="s">
        <v>1248</v>
      </c>
      <c r="L729" s="5" t="s">
        <v>1243</v>
      </c>
      <c r="M729" s="249"/>
      <c r="N729" s="229">
        <f>[2]pdc2018!N729</f>
        <v>8460590.0999999996</v>
      </c>
      <c r="O729" s="230">
        <f>[2]pdc2018!O729</f>
        <v>0</v>
      </c>
      <c r="P729" s="230">
        <f>[2]pdc2018!P729</f>
        <v>0</v>
      </c>
      <c r="Q729" s="230">
        <f>[2]pdc2018!Q729</f>
        <v>0</v>
      </c>
      <c r="R729" s="230">
        <f>[2]pdc2018!R729</f>
        <v>0</v>
      </c>
      <c r="S729" s="231">
        <f>[2]pdc2018!S729</f>
        <v>0</v>
      </c>
      <c r="T729" s="229">
        <f t="shared" si="66"/>
        <v>0</v>
      </c>
      <c r="U729" s="232" t="str">
        <f t="shared" si="67"/>
        <v/>
      </c>
      <c r="V729" s="229">
        <f t="shared" si="68"/>
        <v>0</v>
      </c>
      <c r="W729" s="232" t="str">
        <f t="shared" si="69"/>
        <v/>
      </c>
      <c r="X729" s="229">
        <f t="shared" si="70"/>
        <v>0</v>
      </c>
      <c r="Y729" s="232" t="str">
        <f t="shared" si="71"/>
        <v/>
      </c>
    </row>
    <row r="730" spans="1:25" ht="26.25" customHeight="1">
      <c r="A730" s="287" t="s">
        <v>2956</v>
      </c>
      <c r="B730" s="288" t="s">
        <v>1237</v>
      </c>
      <c r="C730" s="289" t="s">
        <v>2720</v>
      </c>
      <c r="D730" s="289" t="s">
        <v>894</v>
      </c>
      <c r="E730" s="265" t="s">
        <v>2957</v>
      </c>
      <c r="F730" s="265" t="s">
        <v>2958</v>
      </c>
      <c r="G730" s="259" t="s">
        <v>163</v>
      </c>
      <c r="H730" s="259" t="s">
        <v>2959</v>
      </c>
      <c r="I730" s="260" t="s">
        <v>2960</v>
      </c>
      <c r="J730" s="261" t="s">
        <v>1244</v>
      </c>
      <c r="K730" s="364" t="s">
        <v>1248</v>
      </c>
      <c r="L730" s="5" t="s">
        <v>1243</v>
      </c>
      <c r="M730" s="249"/>
      <c r="N730" s="229">
        <f>[2]pdc2018!N730</f>
        <v>9770.5</v>
      </c>
      <c r="O730" s="230">
        <f>[2]pdc2018!O730</f>
        <v>0</v>
      </c>
      <c r="P730" s="230">
        <f>[2]pdc2018!P730</f>
        <v>10450</v>
      </c>
      <c r="Q730" s="230">
        <f>[2]pdc2018!Q730</f>
        <v>0</v>
      </c>
      <c r="R730" s="230">
        <f>[2]pdc2018!R730</f>
        <v>0</v>
      </c>
      <c r="S730" s="231">
        <f>[2]pdc2018!S730</f>
        <v>0</v>
      </c>
      <c r="T730" s="229">
        <f t="shared" si="66"/>
        <v>-10450</v>
      </c>
      <c r="U730" s="232">
        <f t="shared" si="67"/>
        <v>-1</v>
      </c>
      <c r="V730" s="229">
        <f t="shared" si="68"/>
        <v>0</v>
      </c>
      <c r="W730" s="232" t="str">
        <f t="shared" si="69"/>
        <v/>
      </c>
      <c r="X730" s="229">
        <f t="shared" si="70"/>
        <v>0</v>
      </c>
      <c r="Y730" s="232" t="str">
        <f t="shared" si="71"/>
        <v/>
      </c>
    </row>
    <row r="731" spans="1:25" ht="26.25" customHeight="1">
      <c r="A731" s="287" t="s">
        <v>2961</v>
      </c>
      <c r="B731" s="288" t="s">
        <v>1237</v>
      </c>
      <c r="C731" s="289" t="s">
        <v>2720</v>
      </c>
      <c r="D731" s="289" t="s">
        <v>1958</v>
      </c>
      <c r="E731" s="265" t="s">
        <v>2962</v>
      </c>
      <c r="F731" s="265" t="s">
        <v>2963</v>
      </c>
      <c r="G731" s="259" t="s">
        <v>164</v>
      </c>
      <c r="H731" s="259" t="s">
        <v>2964</v>
      </c>
      <c r="I731" s="260" t="s">
        <v>2965</v>
      </c>
      <c r="J731" s="261" t="s">
        <v>1244</v>
      </c>
      <c r="K731" s="364" t="s">
        <v>1248</v>
      </c>
      <c r="L731" s="5" t="s">
        <v>1243</v>
      </c>
      <c r="M731" s="249"/>
      <c r="N731" s="229">
        <f>[2]pdc2018!N731</f>
        <v>58517.94</v>
      </c>
      <c r="O731" s="230">
        <f>[2]pdc2018!O731</f>
        <v>0</v>
      </c>
      <c r="P731" s="230">
        <f>[2]pdc2018!P731</f>
        <v>14000</v>
      </c>
      <c r="Q731" s="230">
        <f>[2]pdc2018!Q731</f>
        <v>0</v>
      </c>
      <c r="R731" s="230">
        <f>[2]pdc2018!R731</f>
        <v>0</v>
      </c>
      <c r="S731" s="231">
        <f>[2]pdc2018!S731</f>
        <v>0</v>
      </c>
      <c r="T731" s="229">
        <f t="shared" si="66"/>
        <v>-14000</v>
      </c>
      <c r="U731" s="232">
        <f t="shared" si="67"/>
        <v>-1</v>
      </c>
      <c r="V731" s="229">
        <f t="shared" si="68"/>
        <v>0</v>
      </c>
      <c r="W731" s="232" t="str">
        <f t="shared" si="69"/>
        <v/>
      </c>
      <c r="X731" s="229">
        <f t="shared" si="70"/>
        <v>0</v>
      </c>
      <c r="Y731" s="232" t="str">
        <f t="shared" si="71"/>
        <v/>
      </c>
    </row>
    <row r="732" spans="1:25" ht="36.75" customHeight="1">
      <c r="A732" s="287" t="s">
        <v>2966</v>
      </c>
      <c r="B732" s="288" t="s">
        <v>1237</v>
      </c>
      <c r="C732" s="289" t="s">
        <v>2720</v>
      </c>
      <c r="D732" s="289" t="s">
        <v>1624</v>
      </c>
      <c r="E732" s="265" t="s">
        <v>2967</v>
      </c>
      <c r="F732" s="265" t="s">
        <v>2968</v>
      </c>
      <c r="G732" s="259" t="s">
        <v>165</v>
      </c>
      <c r="H732" s="259" t="s">
        <v>2969</v>
      </c>
      <c r="I732" s="260" t="s">
        <v>2970</v>
      </c>
      <c r="J732" s="261" t="s">
        <v>1244</v>
      </c>
      <c r="K732" s="364" t="s">
        <v>1248</v>
      </c>
      <c r="L732" s="5" t="s">
        <v>1243</v>
      </c>
      <c r="M732" s="249"/>
      <c r="N732" s="229">
        <f>[2]pdc2018!N732</f>
        <v>5742.94</v>
      </c>
      <c r="O732" s="230">
        <f>[2]pdc2018!O732</f>
        <v>0</v>
      </c>
      <c r="P732" s="230">
        <f>[2]pdc2018!P732</f>
        <v>31000</v>
      </c>
      <c r="Q732" s="230">
        <f>[2]pdc2018!Q732</f>
        <v>0</v>
      </c>
      <c r="R732" s="230">
        <f>[2]pdc2018!R732</f>
        <v>0</v>
      </c>
      <c r="S732" s="231">
        <f>[2]pdc2018!S732</f>
        <v>0</v>
      </c>
      <c r="T732" s="229">
        <f t="shared" si="66"/>
        <v>-31000</v>
      </c>
      <c r="U732" s="232">
        <f t="shared" si="67"/>
        <v>-1</v>
      </c>
      <c r="V732" s="229">
        <f t="shared" si="68"/>
        <v>0</v>
      </c>
      <c r="W732" s="232" t="str">
        <f t="shared" si="69"/>
        <v/>
      </c>
      <c r="X732" s="229">
        <f t="shared" si="70"/>
        <v>0</v>
      </c>
      <c r="Y732" s="232" t="str">
        <f t="shared" si="71"/>
        <v/>
      </c>
    </row>
    <row r="733" spans="1:25" ht="36.75" customHeight="1">
      <c r="A733" s="287" t="s">
        <v>2971</v>
      </c>
      <c r="B733" s="288" t="s">
        <v>1237</v>
      </c>
      <c r="C733" s="289" t="s">
        <v>2720</v>
      </c>
      <c r="D733" s="289" t="s">
        <v>1959</v>
      </c>
      <c r="E733" s="265" t="s">
        <v>2972</v>
      </c>
      <c r="F733" s="265" t="s">
        <v>2973</v>
      </c>
      <c r="G733" s="259" t="s">
        <v>166</v>
      </c>
      <c r="H733" s="259" t="s">
        <v>2974</v>
      </c>
      <c r="I733" s="260" t="s">
        <v>2975</v>
      </c>
      <c r="J733" s="261" t="s">
        <v>1244</v>
      </c>
      <c r="K733" s="364" t="s">
        <v>1248</v>
      </c>
      <c r="L733" s="5" t="s">
        <v>1243</v>
      </c>
      <c r="M733" s="249"/>
      <c r="N733" s="229">
        <f>[2]pdc2018!N733</f>
        <v>35</v>
      </c>
      <c r="O733" s="230">
        <f>[2]pdc2018!O733</f>
        <v>0</v>
      </c>
      <c r="P733" s="230">
        <f>[2]pdc2018!P733</f>
        <v>10000</v>
      </c>
      <c r="Q733" s="230">
        <f>[2]pdc2018!Q733</f>
        <v>0</v>
      </c>
      <c r="R733" s="230">
        <f>[2]pdc2018!R733</f>
        <v>0</v>
      </c>
      <c r="S733" s="231">
        <f>[2]pdc2018!S733</f>
        <v>0</v>
      </c>
      <c r="T733" s="229">
        <f t="shared" si="66"/>
        <v>-10000</v>
      </c>
      <c r="U733" s="232">
        <f t="shared" si="67"/>
        <v>-1</v>
      </c>
      <c r="V733" s="229">
        <f t="shared" si="68"/>
        <v>0</v>
      </c>
      <c r="W733" s="232" t="str">
        <f t="shared" si="69"/>
        <v/>
      </c>
      <c r="X733" s="229">
        <f t="shared" si="70"/>
        <v>0</v>
      </c>
      <c r="Y733" s="232" t="str">
        <f t="shared" si="71"/>
        <v/>
      </c>
    </row>
    <row r="734" spans="1:25" ht="36.75" customHeight="1">
      <c r="A734" s="287" t="s">
        <v>2976</v>
      </c>
      <c r="B734" s="288" t="s">
        <v>1237</v>
      </c>
      <c r="C734" s="289" t="s">
        <v>2720</v>
      </c>
      <c r="D734" s="289" t="s">
        <v>1961</v>
      </c>
      <c r="E734" s="265" t="s">
        <v>2977</v>
      </c>
      <c r="F734" s="265" t="s">
        <v>2978</v>
      </c>
      <c r="G734" s="259" t="s">
        <v>167</v>
      </c>
      <c r="H734" s="259" t="s">
        <v>2979</v>
      </c>
      <c r="I734" s="260" t="s">
        <v>2980</v>
      </c>
      <c r="J734" s="261" t="s">
        <v>1244</v>
      </c>
      <c r="K734" s="364" t="s">
        <v>1248</v>
      </c>
      <c r="L734" s="5" t="s">
        <v>1243</v>
      </c>
      <c r="M734" s="249"/>
      <c r="N734" s="229">
        <f>[2]pdc2018!N734</f>
        <v>69091.08</v>
      </c>
      <c r="O734" s="230">
        <f>[2]pdc2018!O734</f>
        <v>0</v>
      </c>
      <c r="P734" s="230">
        <f>[2]pdc2018!P734</f>
        <v>40000</v>
      </c>
      <c r="Q734" s="230">
        <f>[2]pdc2018!Q734</f>
        <v>0</v>
      </c>
      <c r="R734" s="230">
        <f>[2]pdc2018!R734</f>
        <v>0</v>
      </c>
      <c r="S734" s="231">
        <f>[2]pdc2018!S734</f>
        <v>0</v>
      </c>
      <c r="T734" s="229">
        <f t="shared" si="66"/>
        <v>-40000</v>
      </c>
      <c r="U734" s="232">
        <f t="shared" si="67"/>
        <v>-1</v>
      </c>
      <c r="V734" s="229">
        <f t="shared" si="68"/>
        <v>0</v>
      </c>
      <c r="W734" s="232" t="str">
        <f t="shared" si="69"/>
        <v/>
      </c>
      <c r="X734" s="229">
        <f t="shared" si="70"/>
        <v>0</v>
      </c>
      <c r="Y734" s="232" t="str">
        <f t="shared" si="71"/>
        <v/>
      </c>
    </row>
    <row r="735" spans="1:25" ht="36.75" customHeight="1">
      <c r="A735" s="287" t="s">
        <v>2981</v>
      </c>
      <c r="B735" s="288" t="s">
        <v>1237</v>
      </c>
      <c r="C735" s="289" t="s">
        <v>2720</v>
      </c>
      <c r="D735" s="289" t="s">
        <v>1963</v>
      </c>
      <c r="E735" s="265" t="s">
        <v>2982</v>
      </c>
      <c r="F735" s="265" t="s">
        <v>2983</v>
      </c>
      <c r="G735" s="259" t="s">
        <v>168</v>
      </c>
      <c r="H735" s="259" t="s">
        <v>2984</v>
      </c>
      <c r="I735" s="260" t="s">
        <v>2985</v>
      </c>
      <c r="J735" s="261" t="s">
        <v>1244</v>
      </c>
      <c r="K735" s="364" t="s">
        <v>1248</v>
      </c>
      <c r="L735" s="5" t="s">
        <v>1243</v>
      </c>
      <c r="M735" s="249"/>
      <c r="N735" s="229">
        <f>[2]pdc2018!N735</f>
        <v>2743773.19</v>
      </c>
      <c r="O735" s="230">
        <f>[2]pdc2018!O735</f>
        <v>0</v>
      </c>
      <c r="P735" s="230">
        <f>[2]pdc2018!P735</f>
        <v>666000</v>
      </c>
      <c r="Q735" s="230">
        <f>[2]pdc2018!Q735</f>
        <v>0</v>
      </c>
      <c r="R735" s="230">
        <f>[2]pdc2018!R735</f>
        <v>0</v>
      </c>
      <c r="S735" s="231">
        <f>[2]pdc2018!S735</f>
        <v>0</v>
      </c>
      <c r="T735" s="229">
        <f t="shared" si="66"/>
        <v>-666000</v>
      </c>
      <c r="U735" s="232">
        <f t="shared" si="67"/>
        <v>-1</v>
      </c>
      <c r="V735" s="229">
        <f t="shared" si="68"/>
        <v>0</v>
      </c>
      <c r="W735" s="232" t="str">
        <f t="shared" si="69"/>
        <v/>
      </c>
      <c r="X735" s="229">
        <f t="shared" si="70"/>
        <v>0</v>
      </c>
      <c r="Y735" s="232" t="str">
        <f t="shared" si="71"/>
        <v/>
      </c>
    </row>
    <row r="736" spans="1:25" ht="22.5" customHeight="1">
      <c r="A736" s="287" t="s">
        <v>2986</v>
      </c>
      <c r="B736" s="288" t="s">
        <v>1237</v>
      </c>
      <c r="C736" s="289" t="s">
        <v>2720</v>
      </c>
      <c r="D736" s="289" t="s">
        <v>2987</v>
      </c>
      <c r="E736" s="265" t="s">
        <v>3857</v>
      </c>
      <c r="F736" s="265" t="s">
        <v>2729</v>
      </c>
      <c r="G736" s="259" t="s">
        <v>169</v>
      </c>
      <c r="H736" s="259" t="s">
        <v>1241</v>
      </c>
      <c r="I736" s="260" t="s">
        <v>1242</v>
      </c>
      <c r="J736" s="261" t="s">
        <v>1244</v>
      </c>
      <c r="K736" s="364" t="s">
        <v>1248</v>
      </c>
      <c r="L736" s="5" t="s">
        <v>1243</v>
      </c>
      <c r="M736" s="249"/>
      <c r="N736" s="229">
        <f>[2]pdc2018!N736</f>
        <v>503923.95</v>
      </c>
      <c r="O736" s="230">
        <f>[2]pdc2018!O736</f>
        <v>0</v>
      </c>
      <c r="P736" s="230">
        <f>[2]pdc2018!P736</f>
        <v>309000</v>
      </c>
      <c r="Q736" s="230">
        <f>[2]pdc2018!Q736</f>
        <v>0</v>
      </c>
      <c r="R736" s="230">
        <f>[2]pdc2018!R736</f>
        <v>0</v>
      </c>
      <c r="S736" s="231">
        <f>[2]pdc2018!S736</f>
        <v>0</v>
      </c>
      <c r="T736" s="229">
        <f t="shared" si="66"/>
        <v>-309000</v>
      </c>
      <c r="U736" s="232">
        <f t="shared" si="67"/>
        <v>-1</v>
      </c>
      <c r="V736" s="229">
        <f t="shared" si="68"/>
        <v>0</v>
      </c>
      <c r="W736" s="232" t="str">
        <f t="shared" si="69"/>
        <v/>
      </c>
      <c r="X736" s="229">
        <f t="shared" si="70"/>
        <v>0</v>
      </c>
      <c r="Y736" s="232" t="str">
        <f t="shared" si="71"/>
        <v/>
      </c>
    </row>
    <row r="737" spans="1:25" ht="22.5" customHeight="1">
      <c r="A737" s="287" t="s">
        <v>1245</v>
      </c>
      <c r="B737" s="288" t="s">
        <v>1237</v>
      </c>
      <c r="C737" s="289" t="s">
        <v>2720</v>
      </c>
      <c r="D737" s="289" t="s">
        <v>2725</v>
      </c>
      <c r="E737" s="265" t="s">
        <v>1247</v>
      </c>
      <c r="F737" s="245" t="s">
        <v>1246</v>
      </c>
      <c r="G737" s="259" t="s">
        <v>731</v>
      </c>
      <c r="H737" s="259" t="s">
        <v>2730</v>
      </c>
      <c r="I737" s="260" t="s">
        <v>1248</v>
      </c>
      <c r="J737" s="261" t="s">
        <v>1244</v>
      </c>
      <c r="K737" s="364" t="s">
        <v>1248</v>
      </c>
      <c r="L737" s="5" t="s">
        <v>1243</v>
      </c>
      <c r="M737" s="249"/>
      <c r="N737" s="229">
        <f>[2]pdc2018!N737</f>
        <v>560.30999999999995</v>
      </c>
      <c r="O737" s="230">
        <f>[2]pdc2018!O737</f>
        <v>0</v>
      </c>
      <c r="P737" s="230">
        <f>[2]pdc2018!P737</f>
        <v>1000</v>
      </c>
      <c r="Q737" s="230">
        <f>[2]pdc2018!Q737</f>
        <v>0</v>
      </c>
      <c r="R737" s="230">
        <f>[2]pdc2018!R737</f>
        <v>0</v>
      </c>
      <c r="S737" s="231">
        <f>[2]pdc2018!S737</f>
        <v>0</v>
      </c>
      <c r="T737" s="229">
        <f t="shared" si="66"/>
        <v>-1000</v>
      </c>
      <c r="U737" s="232">
        <f t="shared" si="67"/>
        <v>-1</v>
      </c>
      <c r="V737" s="229">
        <f t="shared" si="68"/>
        <v>0</v>
      </c>
      <c r="W737" s="232" t="str">
        <f t="shared" si="69"/>
        <v/>
      </c>
      <c r="X737" s="229">
        <f t="shared" si="70"/>
        <v>0</v>
      </c>
      <c r="Y737" s="232" t="str">
        <f t="shared" si="71"/>
        <v/>
      </c>
    </row>
    <row r="738" spans="1:25" ht="22.5" customHeight="1">
      <c r="A738" s="287" t="s">
        <v>1249</v>
      </c>
      <c r="B738" s="288" t="s">
        <v>1237</v>
      </c>
      <c r="C738" s="289" t="s">
        <v>2720</v>
      </c>
      <c r="D738" s="289" t="s">
        <v>2130</v>
      </c>
      <c r="E738" s="265" t="s">
        <v>1251</v>
      </c>
      <c r="F738" s="265" t="s">
        <v>1250</v>
      </c>
      <c r="G738" s="259" t="s">
        <v>731</v>
      </c>
      <c r="H738" s="259" t="s">
        <v>2730</v>
      </c>
      <c r="I738" s="260" t="s">
        <v>1248</v>
      </c>
      <c r="J738" s="261" t="s">
        <v>1244</v>
      </c>
      <c r="K738" s="364" t="s">
        <v>1248</v>
      </c>
      <c r="L738" s="5" t="s">
        <v>1243</v>
      </c>
      <c r="M738" s="249"/>
      <c r="N738" s="229">
        <f>[2]pdc2018!N738</f>
        <v>0</v>
      </c>
      <c r="O738" s="230">
        <f>[2]pdc2018!O738</f>
        <v>0</v>
      </c>
      <c r="P738" s="230">
        <f>[2]pdc2018!P738</f>
        <v>0</v>
      </c>
      <c r="Q738" s="230">
        <f>[2]pdc2018!Q738</f>
        <v>0</v>
      </c>
      <c r="R738" s="230">
        <f>[2]pdc2018!R738</f>
        <v>0</v>
      </c>
      <c r="S738" s="231">
        <f>[2]pdc2018!S738</f>
        <v>0</v>
      </c>
      <c r="T738" s="229">
        <f t="shared" si="66"/>
        <v>0</v>
      </c>
      <c r="U738" s="232" t="str">
        <f t="shared" si="67"/>
        <v/>
      </c>
      <c r="V738" s="229">
        <f t="shared" si="68"/>
        <v>0</v>
      </c>
      <c r="W738" s="232" t="str">
        <f t="shared" si="69"/>
        <v/>
      </c>
      <c r="X738" s="229">
        <f t="shared" si="70"/>
        <v>0</v>
      </c>
      <c r="Y738" s="232" t="str">
        <f t="shared" si="71"/>
        <v/>
      </c>
    </row>
    <row r="739" spans="1:25" ht="22.5" customHeight="1">
      <c r="A739" s="290" t="s">
        <v>1252</v>
      </c>
      <c r="B739" s="291" t="s">
        <v>1237</v>
      </c>
      <c r="C739" s="292" t="s">
        <v>2721</v>
      </c>
      <c r="D739" s="292" t="s">
        <v>2719</v>
      </c>
      <c r="E739" s="258" t="s">
        <v>1253</v>
      </c>
      <c r="F739" s="236" t="s">
        <v>2731</v>
      </c>
      <c r="G739" s="259"/>
      <c r="H739" s="259"/>
      <c r="I739" s="260"/>
      <c r="J739" s="261"/>
      <c r="K739" s="364"/>
      <c r="L739" s="365"/>
      <c r="M739" s="249"/>
      <c r="N739" s="229">
        <f>[2]pdc2018!N739</f>
        <v>0</v>
      </c>
      <c r="O739" s="230">
        <f>[2]pdc2018!O739</f>
        <v>0</v>
      </c>
      <c r="P739" s="230">
        <f>[2]pdc2018!P739</f>
        <v>0</v>
      </c>
      <c r="Q739" s="230">
        <f>[2]pdc2018!Q739</f>
        <v>0</v>
      </c>
      <c r="R739" s="230">
        <f>[2]pdc2018!R739</f>
        <v>0</v>
      </c>
      <c r="S739" s="231">
        <f>[2]pdc2018!S739</f>
        <v>0</v>
      </c>
      <c r="T739" s="229">
        <f t="shared" si="66"/>
        <v>0</v>
      </c>
      <c r="U739" s="232" t="str">
        <f t="shared" si="67"/>
        <v/>
      </c>
      <c r="V739" s="229">
        <f t="shared" si="68"/>
        <v>0</v>
      </c>
      <c r="W739" s="232" t="str">
        <f t="shared" si="69"/>
        <v/>
      </c>
      <c r="X739" s="229">
        <f t="shared" si="70"/>
        <v>0</v>
      </c>
      <c r="Y739" s="232" t="str">
        <f t="shared" si="71"/>
        <v/>
      </c>
    </row>
    <row r="740" spans="1:25" ht="26.25" customHeight="1">
      <c r="A740" s="287" t="s">
        <v>2732</v>
      </c>
      <c r="B740" s="288" t="s">
        <v>1237</v>
      </c>
      <c r="C740" s="289" t="s">
        <v>2721</v>
      </c>
      <c r="D740" s="289" t="s">
        <v>2358</v>
      </c>
      <c r="E740" s="245" t="s">
        <v>4113</v>
      </c>
      <c r="F740" s="245" t="s">
        <v>4114</v>
      </c>
      <c r="G740" s="259" t="s">
        <v>170</v>
      </c>
      <c r="H740" s="259" t="s">
        <v>2733</v>
      </c>
      <c r="I740" s="260" t="s">
        <v>2734</v>
      </c>
      <c r="J740" s="261" t="s">
        <v>1244</v>
      </c>
      <c r="K740" s="364" t="s">
        <v>1248</v>
      </c>
      <c r="L740" s="5" t="s">
        <v>1243</v>
      </c>
      <c r="M740" s="249"/>
      <c r="N740" s="229">
        <f>[2]pdc2018!N740</f>
        <v>0</v>
      </c>
      <c r="O740" s="230">
        <f>[2]pdc2018!O740</f>
        <v>0</v>
      </c>
      <c r="P740" s="230">
        <f>[2]pdc2018!P740</f>
        <v>0</v>
      </c>
      <c r="Q740" s="230">
        <f>[2]pdc2018!Q740</f>
        <v>0</v>
      </c>
      <c r="R740" s="230">
        <f>[2]pdc2018!R740</f>
        <v>0</v>
      </c>
      <c r="S740" s="231">
        <f>[2]pdc2018!S740</f>
        <v>0</v>
      </c>
      <c r="T740" s="229">
        <f t="shared" si="66"/>
        <v>0</v>
      </c>
      <c r="U740" s="232" t="str">
        <f t="shared" si="67"/>
        <v/>
      </c>
      <c r="V740" s="229">
        <f t="shared" si="68"/>
        <v>0</v>
      </c>
      <c r="W740" s="232" t="str">
        <f t="shared" si="69"/>
        <v/>
      </c>
      <c r="X740" s="229">
        <f t="shared" si="70"/>
        <v>0</v>
      </c>
      <c r="Y740" s="232" t="str">
        <f t="shared" si="71"/>
        <v/>
      </c>
    </row>
    <row r="741" spans="1:25" ht="26.25" customHeight="1">
      <c r="A741" s="287" t="s">
        <v>2735</v>
      </c>
      <c r="B741" s="288" t="s">
        <v>1237</v>
      </c>
      <c r="C741" s="289" t="s">
        <v>2721</v>
      </c>
      <c r="D741" s="289" t="s">
        <v>893</v>
      </c>
      <c r="E741" s="245" t="s">
        <v>2736</v>
      </c>
      <c r="F741" s="245" t="s">
        <v>2737</v>
      </c>
      <c r="G741" s="259" t="s">
        <v>171</v>
      </c>
      <c r="H741" s="259" t="s">
        <v>2738</v>
      </c>
      <c r="I741" s="260" t="s">
        <v>2739</v>
      </c>
      <c r="J741" s="261" t="s">
        <v>1244</v>
      </c>
      <c r="K741" s="364" t="s">
        <v>1248</v>
      </c>
      <c r="L741" s="5" t="s">
        <v>1243</v>
      </c>
      <c r="M741" s="249"/>
      <c r="N741" s="229">
        <f>[2]pdc2018!N741</f>
        <v>0</v>
      </c>
      <c r="O741" s="230">
        <f>[2]pdc2018!O741</f>
        <v>0</v>
      </c>
      <c r="P741" s="230">
        <f>[2]pdc2018!P741</f>
        <v>0</v>
      </c>
      <c r="Q741" s="230">
        <f>[2]pdc2018!Q741</f>
        <v>0</v>
      </c>
      <c r="R741" s="230">
        <f>[2]pdc2018!R741</f>
        <v>0</v>
      </c>
      <c r="S741" s="231">
        <f>[2]pdc2018!S741</f>
        <v>0</v>
      </c>
      <c r="T741" s="229">
        <f t="shared" si="66"/>
        <v>0</v>
      </c>
      <c r="U741" s="232" t="str">
        <f t="shared" si="67"/>
        <v/>
      </c>
      <c r="V741" s="229">
        <f t="shared" si="68"/>
        <v>0</v>
      </c>
      <c r="W741" s="232" t="str">
        <f t="shared" si="69"/>
        <v/>
      </c>
      <c r="X741" s="229">
        <f t="shared" si="70"/>
        <v>0</v>
      </c>
      <c r="Y741" s="232" t="str">
        <f t="shared" si="71"/>
        <v/>
      </c>
    </row>
    <row r="742" spans="1:25" ht="26.25" customHeight="1">
      <c r="A742" s="287" t="s">
        <v>2740</v>
      </c>
      <c r="B742" s="288" t="s">
        <v>1237</v>
      </c>
      <c r="C742" s="289" t="s">
        <v>2721</v>
      </c>
      <c r="D742" s="289" t="s">
        <v>894</v>
      </c>
      <c r="E742" s="245" t="s">
        <v>2741</v>
      </c>
      <c r="F742" s="245" t="s">
        <v>2742</v>
      </c>
      <c r="G742" s="259" t="s">
        <v>172</v>
      </c>
      <c r="H742" s="259" t="s">
        <v>2743</v>
      </c>
      <c r="I742" s="260" t="s">
        <v>2744</v>
      </c>
      <c r="J742" s="261" t="s">
        <v>1244</v>
      </c>
      <c r="K742" s="364" t="s">
        <v>1248</v>
      </c>
      <c r="L742" s="5" t="s">
        <v>1243</v>
      </c>
      <c r="M742" s="249"/>
      <c r="N742" s="229">
        <f>[2]pdc2018!N742</f>
        <v>0</v>
      </c>
      <c r="O742" s="230">
        <f>[2]pdc2018!O742</f>
        <v>0</v>
      </c>
      <c r="P742" s="230">
        <f>[2]pdc2018!P742</f>
        <v>0</v>
      </c>
      <c r="Q742" s="230">
        <f>[2]pdc2018!Q742</f>
        <v>0</v>
      </c>
      <c r="R742" s="230">
        <f>[2]pdc2018!R742</f>
        <v>0</v>
      </c>
      <c r="S742" s="231">
        <f>[2]pdc2018!S742</f>
        <v>0</v>
      </c>
      <c r="T742" s="229">
        <f t="shared" si="66"/>
        <v>0</v>
      </c>
      <c r="U742" s="232" t="str">
        <f t="shared" si="67"/>
        <v/>
      </c>
      <c r="V742" s="229">
        <f t="shared" si="68"/>
        <v>0</v>
      </c>
      <c r="W742" s="232" t="str">
        <f t="shared" si="69"/>
        <v/>
      </c>
      <c r="X742" s="229">
        <f t="shared" si="70"/>
        <v>0</v>
      </c>
      <c r="Y742" s="232" t="str">
        <f t="shared" si="71"/>
        <v/>
      </c>
    </row>
    <row r="743" spans="1:25" ht="26.25" customHeight="1">
      <c r="A743" s="287" t="s">
        <v>2745</v>
      </c>
      <c r="B743" s="288" t="s">
        <v>1237</v>
      </c>
      <c r="C743" s="289" t="s">
        <v>2721</v>
      </c>
      <c r="D743" s="289" t="s">
        <v>1958</v>
      </c>
      <c r="E743" s="245" t="s">
        <v>2746</v>
      </c>
      <c r="F743" s="245" t="s">
        <v>2747</v>
      </c>
      <c r="G743" s="259" t="s">
        <v>727</v>
      </c>
      <c r="H743" s="259" t="s">
        <v>2748</v>
      </c>
      <c r="I743" s="260" t="s">
        <v>2749</v>
      </c>
      <c r="J743" s="261" t="s">
        <v>1244</v>
      </c>
      <c r="K743" s="364" t="s">
        <v>1248</v>
      </c>
      <c r="L743" s="5" t="s">
        <v>1243</v>
      </c>
      <c r="M743" s="249"/>
      <c r="N743" s="229">
        <f>[2]pdc2018!N743</f>
        <v>0</v>
      </c>
      <c r="O743" s="230">
        <f>[2]pdc2018!O743</f>
        <v>0</v>
      </c>
      <c r="P743" s="230">
        <f>[2]pdc2018!P743</f>
        <v>0</v>
      </c>
      <c r="Q743" s="230">
        <f>[2]pdc2018!Q743</f>
        <v>0</v>
      </c>
      <c r="R743" s="230">
        <f>[2]pdc2018!R743</f>
        <v>0</v>
      </c>
      <c r="S743" s="231">
        <f>[2]pdc2018!S743</f>
        <v>0</v>
      </c>
      <c r="T743" s="229">
        <f t="shared" si="66"/>
        <v>0</v>
      </c>
      <c r="U743" s="232" t="str">
        <f t="shared" si="67"/>
        <v/>
      </c>
      <c r="V743" s="229">
        <f t="shared" si="68"/>
        <v>0</v>
      </c>
      <c r="W743" s="232" t="str">
        <f t="shared" si="69"/>
        <v/>
      </c>
      <c r="X743" s="229">
        <f t="shared" si="70"/>
        <v>0</v>
      </c>
      <c r="Y743" s="232" t="str">
        <f t="shared" si="71"/>
        <v/>
      </c>
    </row>
    <row r="744" spans="1:25" ht="26.25" customHeight="1">
      <c r="A744" s="287" t="s">
        <v>2750</v>
      </c>
      <c r="B744" s="288" t="s">
        <v>1237</v>
      </c>
      <c r="C744" s="289" t="s">
        <v>2721</v>
      </c>
      <c r="D744" s="289" t="s">
        <v>1624</v>
      </c>
      <c r="E744" s="245" t="s">
        <v>3825</v>
      </c>
      <c r="F744" s="245" t="s">
        <v>2132</v>
      </c>
      <c r="G744" s="259" t="s">
        <v>728</v>
      </c>
      <c r="H744" s="259" t="s">
        <v>2133</v>
      </c>
      <c r="I744" s="260" t="s">
        <v>2134</v>
      </c>
      <c r="J744" s="261" t="s">
        <v>1244</v>
      </c>
      <c r="K744" s="364" t="s">
        <v>1248</v>
      </c>
      <c r="L744" s="5" t="s">
        <v>1243</v>
      </c>
      <c r="M744" s="249"/>
      <c r="N744" s="229">
        <f>[2]pdc2018!N744</f>
        <v>0</v>
      </c>
      <c r="O744" s="230">
        <f>[2]pdc2018!O744</f>
        <v>0</v>
      </c>
      <c r="P744" s="230">
        <f>[2]pdc2018!P744</f>
        <v>0</v>
      </c>
      <c r="Q744" s="230">
        <f>[2]pdc2018!Q744</f>
        <v>0</v>
      </c>
      <c r="R744" s="230">
        <f>[2]pdc2018!R744</f>
        <v>0</v>
      </c>
      <c r="S744" s="231">
        <f>[2]pdc2018!S744</f>
        <v>0</v>
      </c>
      <c r="T744" s="229">
        <f t="shared" si="66"/>
        <v>0</v>
      </c>
      <c r="U744" s="232" t="str">
        <f t="shared" si="67"/>
        <v/>
      </c>
      <c r="V744" s="229">
        <f t="shared" si="68"/>
        <v>0</v>
      </c>
      <c r="W744" s="232" t="str">
        <f t="shared" si="69"/>
        <v/>
      </c>
      <c r="X744" s="229">
        <f t="shared" si="70"/>
        <v>0</v>
      </c>
      <c r="Y744" s="232" t="str">
        <f t="shared" si="71"/>
        <v/>
      </c>
    </row>
    <row r="745" spans="1:25" ht="26.25" customHeight="1">
      <c r="A745" s="287" t="s">
        <v>2135</v>
      </c>
      <c r="B745" s="288" t="s">
        <v>1237</v>
      </c>
      <c r="C745" s="289" t="s">
        <v>2721</v>
      </c>
      <c r="D745" s="289" t="s">
        <v>1959</v>
      </c>
      <c r="E745" s="245" t="s">
        <v>3826</v>
      </c>
      <c r="F745" s="245" t="s">
        <v>2136</v>
      </c>
      <c r="G745" s="259" t="s">
        <v>729</v>
      </c>
      <c r="H745" s="259" t="s">
        <v>2137</v>
      </c>
      <c r="I745" s="260" t="s">
        <v>2138</v>
      </c>
      <c r="J745" s="261" t="s">
        <v>1244</v>
      </c>
      <c r="K745" s="364" t="s">
        <v>1248</v>
      </c>
      <c r="L745" s="5" t="s">
        <v>1243</v>
      </c>
      <c r="M745" s="249"/>
      <c r="N745" s="229">
        <f>[2]pdc2018!N745</f>
        <v>0</v>
      </c>
      <c r="O745" s="230">
        <f>[2]pdc2018!O745</f>
        <v>0</v>
      </c>
      <c r="P745" s="230">
        <f>[2]pdc2018!P745</f>
        <v>3000</v>
      </c>
      <c r="Q745" s="230">
        <f>[2]pdc2018!Q745</f>
        <v>0</v>
      </c>
      <c r="R745" s="230">
        <f>[2]pdc2018!R745</f>
        <v>0</v>
      </c>
      <c r="S745" s="231">
        <f>[2]pdc2018!S745</f>
        <v>0</v>
      </c>
      <c r="T745" s="229">
        <f t="shared" si="66"/>
        <v>-3000</v>
      </c>
      <c r="U745" s="232">
        <f t="shared" si="67"/>
        <v>-1</v>
      </c>
      <c r="V745" s="229">
        <f t="shared" si="68"/>
        <v>0</v>
      </c>
      <c r="W745" s="232" t="str">
        <f t="shared" si="69"/>
        <v/>
      </c>
      <c r="X745" s="229">
        <f t="shared" si="70"/>
        <v>0</v>
      </c>
      <c r="Y745" s="232" t="str">
        <f t="shared" si="71"/>
        <v/>
      </c>
    </row>
    <row r="746" spans="1:25" ht="22.5" customHeight="1">
      <c r="A746" s="287" t="s">
        <v>2139</v>
      </c>
      <c r="B746" s="288" t="s">
        <v>1237</v>
      </c>
      <c r="C746" s="289" t="s">
        <v>2721</v>
      </c>
      <c r="D746" s="289" t="s">
        <v>1961</v>
      </c>
      <c r="E746" s="245" t="s">
        <v>2140</v>
      </c>
      <c r="F746" s="245" t="s">
        <v>2141</v>
      </c>
      <c r="G746" s="259" t="s">
        <v>730</v>
      </c>
      <c r="H746" s="259" t="s">
        <v>1254</v>
      </c>
      <c r="I746" s="260" t="s">
        <v>2142</v>
      </c>
      <c r="J746" s="261" t="s">
        <v>1244</v>
      </c>
      <c r="K746" s="364" t="s">
        <v>1248</v>
      </c>
      <c r="L746" s="5" t="s">
        <v>1243</v>
      </c>
      <c r="M746" s="249"/>
      <c r="N746" s="229">
        <f>[2]pdc2018!N746</f>
        <v>631080.81000000006</v>
      </c>
      <c r="O746" s="230">
        <f>[2]pdc2018!O746</f>
        <v>0</v>
      </c>
      <c r="P746" s="230">
        <f>[2]pdc2018!P746</f>
        <v>135000</v>
      </c>
      <c r="Q746" s="230">
        <f>[2]pdc2018!Q746</f>
        <v>0</v>
      </c>
      <c r="R746" s="230">
        <f>[2]pdc2018!R746</f>
        <v>0</v>
      </c>
      <c r="S746" s="231">
        <f>[2]pdc2018!S746</f>
        <v>0</v>
      </c>
      <c r="T746" s="229">
        <f t="shared" si="66"/>
        <v>-135000</v>
      </c>
      <c r="U746" s="232">
        <f t="shared" si="67"/>
        <v>-1</v>
      </c>
      <c r="V746" s="229">
        <f t="shared" si="68"/>
        <v>0</v>
      </c>
      <c r="W746" s="232" t="str">
        <f t="shared" si="69"/>
        <v/>
      </c>
      <c r="X746" s="229">
        <f t="shared" si="70"/>
        <v>0</v>
      </c>
      <c r="Y746" s="232" t="str">
        <f t="shared" si="71"/>
        <v/>
      </c>
    </row>
    <row r="747" spans="1:25" ht="22.5" customHeight="1">
      <c r="A747" s="290" t="s">
        <v>2143</v>
      </c>
      <c r="B747" s="291" t="s">
        <v>1237</v>
      </c>
      <c r="C747" s="292" t="s">
        <v>2389</v>
      </c>
      <c r="D747" s="292" t="s">
        <v>2719</v>
      </c>
      <c r="E747" s="258" t="s">
        <v>2144</v>
      </c>
      <c r="F747" s="258" t="s">
        <v>2145</v>
      </c>
      <c r="G747" s="259"/>
      <c r="H747" s="259"/>
      <c r="I747" s="260"/>
      <c r="J747" s="261"/>
      <c r="K747" s="364"/>
      <c r="L747" s="365"/>
      <c r="M747" s="249"/>
      <c r="N747" s="229">
        <f>[2]pdc2018!N747</f>
        <v>0</v>
      </c>
      <c r="O747" s="230">
        <f>[2]pdc2018!O747</f>
        <v>0</v>
      </c>
      <c r="P747" s="230">
        <f>[2]pdc2018!P747</f>
        <v>0</v>
      </c>
      <c r="Q747" s="230">
        <f>[2]pdc2018!Q747</f>
        <v>0</v>
      </c>
      <c r="R747" s="230">
        <f>[2]pdc2018!R747</f>
        <v>0</v>
      </c>
      <c r="S747" s="231">
        <f>[2]pdc2018!S747</f>
        <v>0</v>
      </c>
      <c r="T747" s="229">
        <f t="shared" si="66"/>
        <v>0</v>
      </c>
      <c r="U747" s="232" t="str">
        <f t="shared" si="67"/>
        <v/>
      </c>
      <c r="V747" s="229">
        <f t="shared" si="68"/>
        <v>0</v>
      </c>
      <c r="W747" s="232" t="str">
        <f t="shared" si="69"/>
        <v/>
      </c>
      <c r="X747" s="229">
        <f t="shared" si="70"/>
        <v>0</v>
      </c>
      <c r="Y747" s="232" t="str">
        <f t="shared" si="71"/>
        <v/>
      </c>
    </row>
    <row r="748" spans="1:25" ht="22.5" customHeight="1">
      <c r="A748" s="287" t="s">
        <v>2146</v>
      </c>
      <c r="B748" s="288" t="s">
        <v>1237</v>
      </c>
      <c r="C748" s="289" t="s">
        <v>2389</v>
      </c>
      <c r="D748" s="289" t="s">
        <v>2717</v>
      </c>
      <c r="E748" s="245" t="s">
        <v>2144</v>
      </c>
      <c r="F748" s="245" t="s">
        <v>2145</v>
      </c>
      <c r="G748" s="259" t="s">
        <v>224</v>
      </c>
      <c r="H748" s="259" t="s">
        <v>2147</v>
      </c>
      <c r="I748" s="247" t="s">
        <v>2148</v>
      </c>
      <c r="J748" s="261" t="s">
        <v>1244</v>
      </c>
      <c r="K748" s="364" t="s">
        <v>1248</v>
      </c>
      <c r="L748" s="5" t="s">
        <v>1243</v>
      </c>
      <c r="M748" s="249"/>
      <c r="N748" s="229">
        <f>[2]pdc2018!N748</f>
        <v>0</v>
      </c>
      <c r="O748" s="230">
        <f>[2]pdc2018!O748</f>
        <v>0</v>
      </c>
      <c r="P748" s="230">
        <f>[2]pdc2018!P748</f>
        <v>0</v>
      </c>
      <c r="Q748" s="230">
        <f>[2]pdc2018!Q748</f>
        <v>0</v>
      </c>
      <c r="R748" s="230">
        <f>[2]pdc2018!R748</f>
        <v>0</v>
      </c>
      <c r="S748" s="231">
        <f>[2]pdc2018!S748</f>
        <v>0</v>
      </c>
      <c r="T748" s="229">
        <f t="shared" si="66"/>
        <v>0</v>
      </c>
      <c r="U748" s="232" t="str">
        <f t="shared" si="67"/>
        <v/>
      </c>
      <c r="V748" s="229">
        <f t="shared" si="68"/>
        <v>0</v>
      </c>
      <c r="W748" s="232" t="str">
        <f t="shared" si="69"/>
        <v/>
      </c>
      <c r="X748" s="229">
        <f t="shared" si="70"/>
        <v>0</v>
      </c>
      <c r="Y748" s="232" t="str">
        <f t="shared" si="71"/>
        <v/>
      </c>
    </row>
    <row r="749" spans="1:25" ht="22.5" customHeight="1">
      <c r="A749" s="290" t="s">
        <v>1255</v>
      </c>
      <c r="B749" s="291" t="s">
        <v>1237</v>
      </c>
      <c r="C749" s="292" t="s">
        <v>2722</v>
      </c>
      <c r="D749" s="292" t="s">
        <v>2719</v>
      </c>
      <c r="E749" s="236" t="s">
        <v>1257</v>
      </c>
      <c r="F749" s="236" t="s">
        <v>1256</v>
      </c>
      <c r="G749" s="259"/>
      <c r="H749" s="259"/>
      <c r="I749" s="260"/>
      <c r="J749" s="261"/>
      <c r="K749" s="364"/>
      <c r="L749" s="365"/>
      <c r="M749" s="249"/>
      <c r="N749" s="229">
        <f>[2]pdc2018!N749</f>
        <v>0</v>
      </c>
      <c r="O749" s="230">
        <f>[2]pdc2018!O749</f>
        <v>0</v>
      </c>
      <c r="P749" s="230">
        <f>[2]pdc2018!P749</f>
        <v>0</v>
      </c>
      <c r="Q749" s="230">
        <f>[2]pdc2018!Q749</f>
        <v>0</v>
      </c>
      <c r="R749" s="230">
        <f>[2]pdc2018!R749</f>
        <v>0</v>
      </c>
      <c r="S749" s="231">
        <f>[2]pdc2018!S749</f>
        <v>0</v>
      </c>
      <c r="T749" s="229">
        <f t="shared" si="66"/>
        <v>0</v>
      </c>
      <c r="U749" s="232" t="str">
        <f t="shared" si="67"/>
        <v/>
      </c>
      <c r="V749" s="229">
        <f t="shared" si="68"/>
        <v>0</v>
      </c>
      <c r="W749" s="232" t="str">
        <f t="shared" si="69"/>
        <v/>
      </c>
      <c r="X749" s="229">
        <f t="shared" si="70"/>
        <v>0</v>
      </c>
      <c r="Y749" s="232" t="str">
        <f t="shared" si="71"/>
        <v/>
      </c>
    </row>
    <row r="750" spans="1:25" ht="22.5" customHeight="1">
      <c r="A750" s="287" t="s">
        <v>1258</v>
      </c>
      <c r="B750" s="288" t="s">
        <v>1237</v>
      </c>
      <c r="C750" s="289" t="s">
        <v>2722</v>
      </c>
      <c r="D750" s="289" t="s">
        <v>2717</v>
      </c>
      <c r="E750" s="245" t="s">
        <v>1260</v>
      </c>
      <c r="F750" s="245" t="s">
        <v>1259</v>
      </c>
      <c r="G750" s="259" t="s">
        <v>524</v>
      </c>
      <c r="H750" s="259" t="s">
        <v>2149</v>
      </c>
      <c r="I750" s="260" t="s">
        <v>1261</v>
      </c>
      <c r="J750" s="261" t="s">
        <v>2437</v>
      </c>
      <c r="K750" s="364" t="s">
        <v>2438</v>
      </c>
      <c r="L750" s="5" t="s">
        <v>1990</v>
      </c>
      <c r="M750" s="249"/>
      <c r="N750" s="229">
        <f>[2]pdc2018!N750</f>
        <v>0</v>
      </c>
      <c r="O750" s="230">
        <f>[2]pdc2018!O750</f>
        <v>0</v>
      </c>
      <c r="P750" s="230">
        <f>[2]pdc2018!P750</f>
        <v>0</v>
      </c>
      <c r="Q750" s="230">
        <f>[2]pdc2018!Q750</f>
        <v>0</v>
      </c>
      <c r="R750" s="230">
        <f>[2]pdc2018!R750</f>
        <v>0</v>
      </c>
      <c r="S750" s="231">
        <f>[2]pdc2018!S750</f>
        <v>0</v>
      </c>
      <c r="T750" s="229">
        <f t="shared" si="66"/>
        <v>0</v>
      </c>
      <c r="U750" s="232" t="str">
        <f t="shared" si="67"/>
        <v/>
      </c>
      <c r="V750" s="229">
        <f t="shared" si="68"/>
        <v>0</v>
      </c>
      <c r="W750" s="232" t="str">
        <f t="shared" si="69"/>
        <v/>
      </c>
      <c r="X750" s="229">
        <f t="shared" si="70"/>
        <v>0</v>
      </c>
      <c r="Y750" s="232" t="str">
        <f t="shared" si="71"/>
        <v/>
      </c>
    </row>
    <row r="751" spans="1:25" ht="22.5" customHeight="1">
      <c r="A751" s="287" t="s">
        <v>1262</v>
      </c>
      <c r="B751" s="288" t="s">
        <v>1237</v>
      </c>
      <c r="C751" s="289" t="s">
        <v>2722</v>
      </c>
      <c r="D751" s="289" t="s">
        <v>2725</v>
      </c>
      <c r="E751" s="245" t="s">
        <v>1264</v>
      </c>
      <c r="F751" s="245" t="s">
        <v>1263</v>
      </c>
      <c r="G751" s="259" t="s">
        <v>524</v>
      </c>
      <c r="H751" s="259" t="s">
        <v>2149</v>
      </c>
      <c r="I751" s="260" t="s">
        <v>1261</v>
      </c>
      <c r="J751" s="261" t="s">
        <v>2437</v>
      </c>
      <c r="K751" s="364" t="s">
        <v>2438</v>
      </c>
      <c r="L751" s="5" t="s">
        <v>1990</v>
      </c>
      <c r="M751" s="228"/>
      <c r="N751" s="229">
        <f>[2]pdc2018!N751</f>
        <v>0</v>
      </c>
      <c r="O751" s="230">
        <f>[2]pdc2018!O751</f>
        <v>0</v>
      </c>
      <c r="P751" s="230">
        <f>[2]pdc2018!P751</f>
        <v>0</v>
      </c>
      <c r="Q751" s="230">
        <f>[2]pdc2018!Q751</f>
        <v>0</v>
      </c>
      <c r="R751" s="230">
        <f>[2]pdc2018!R751</f>
        <v>0</v>
      </c>
      <c r="S751" s="231">
        <f>[2]pdc2018!S751</f>
        <v>0</v>
      </c>
      <c r="T751" s="229">
        <f t="shared" si="66"/>
        <v>0</v>
      </c>
      <c r="U751" s="232" t="str">
        <f t="shared" si="67"/>
        <v/>
      </c>
      <c r="V751" s="229">
        <f t="shared" si="68"/>
        <v>0</v>
      </c>
      <c r="W751" s="232" t="str">
        <f t="shared" si="69"/>
        <v/>
      </c>
      <c r="X751" s="229">
        <f t="shared" si="70"/>
        <v>0</v>
      </c>
      <c r="Y751" s="232" t="str">
        <f t="shared" si="71"/>
        <v/>
      </c>
    </row>
    <row r="752" spans="1:25" ht="24" customHeight="1">
      <c r="A752" s="219" t="s">
        <v>1265</v>
      </c>
      <c r="B752" s="220" t="s">
        <v>1266</v>
      </c>
      <c r="C752" s="221" t="s">
        <v>2718</v>
      </c>
      <c r="D752" s="221" t="s">
        <v>2719</v>
      </c>
      <c r="E752" s="222" t="s">
        <v>1268</v>
      </c>
      <c r="F752" s="222" t="s">
        <v>1267</v>
      </c>
      <c r="G752" s="223"/>
      <c r="H752" s="223"/>
      <c r="I752" s="224"/>
      <c r="J752" s="225"/>
      <c r="K752" s="362"/>
      <c r="L752" s="363"/>
      <c r="M752" s="249"/>
      <c r="N752" s="229">
        <f>[2]pdc2018!N752</f>
        <v>0</v>
      </c>
      <c r="O752" s="230">
        <f>[2]pdc2018!O752</f>
        <v>0</v>
      </c>
      <c r="P752" s="230">
        <f>[2]pdc2018!P752</f>
        <v>0</v>
      </c>
      <c r="Q752" s="230">
        <f>[2]pdc2018!Q752</f>
        <v>0</v>
      </c>
      <c r="R752" s="230">
        <f>[2]pdc2018!R752</f>
        <v>0</v>
      </c>
      <c r="S752" s="231">
        <f>[2]pdc2018!S752</f>
        <v>0</v>
      </c>
      <c r="T752" s="229">
        <f t="shared" si="66"/>
        <v>0</v>
      </c>
      <c r="U752" s="232" t="str">
        <f t="shared" si="67"/>
        <v/>
      </c>
      <c r="V752" s="229">
        <f t="shared" si="68"/>
        <v>0</v>
      </c>
      <c r="W752" s="232" t="str">
        <f t="shared" si="69"/>
        <v/>
      </c>
      <c r="X752" s="229">
        <f t="shared" si="70"/>
        <v>0</v>
      </c>
      <c r="Y752" s="232" t="str">
        <f t="shared" si="71"/>
        <v/>
      </c>
    </row>
    <row r="753" spans="1:25" ht="24" customHeight="1">
      <c r="A753" s="290" t="s">
        <v>1269</v>
      </c>
      <c r="B753" s="291" t="s">
        <v>1266</v>
      </c>
      <c r="C753" s="292" t="s">
        <v>2720</v>
      </c>
      <c r="D753" s="292" t="s">
        <v>2719</v>
      </c>
      <c r="E753" s="236" t="s">
        <v>1268</v>
      </c>
      <c r="F753" s="236" t="s">
        <v>1267</v>
      </c>
      <c r="G753" s="259"/>
      <c r="H753" s="259"/>
      <c r="I753" s="260"/>
      <c r="J753" s="261"/>
      <c r="K753" s="364"/>
      <c r="L753" s="365"/>
      <c r="M753" s="249"/>
      <c r="N753" s="229">
        <f>[2]pdc2018!N753</f>
        <v>0</v>
      </c>
      <c r="O753" s="230">
        <f>[2]pdc2018!O753</f>
        <v>0</v>
      </c>
      <c r="P753" s="230">
        <f>[2]pdc2018!P753</f>
        <v>0</v>
      </c>
      <c r="Q753" s="230">
        <f>[2]pdc2018!Q753</f>
        <v>0</v>
      </c>
      <c r="R753" s="230">
        <f>[2]pdc2018!R753</f>
        <v>0</v>
      </c>
      <c r="S753" s="231">
        <f>[2]pdc2018!S753</f>
        <v>0</v>
      </c>
      <c r="T753" s="229">
        <f t="shared" si="66"/>
        <v>0</v>
      </c>
      <c r="U753" s="232" t="str">
        <f t="shared" si="67"/>
        <v/>
      </c>
      <c r="V753" s="229">
        <f t="shared" si="68"/>
        <v>0</v>
      </c>
      <c r="W753" s="232" t="str">
        <f t="shared" si="69"/>
        <v/>
      </c>
      <c r="X753" s="229">
        <f t="shared" si="70"/>
        <v>0</v>
      </c>
      <c r="Y753" s="232" t="str">
        <f t="shared" si="71"/>
        <v/>
      </c>
    </row>
    <row r="754" spans="1:25" ht="24" customHeight="1">
      <c r="A754" s="287" t="s">
        <v>1270</v>
      </c>
      <c r="B754" s="288" t="s">
        <v>1266</v>
      </c>
      <c r="C754" s="289" t="s">
        <v>2720</v>
      </c>
      <c r="D754" s="289" t="s">
        <v>2717</v>
      </c>
      <c r="E754" s="245" t="s">
        <v>1268</v>
      </c>
      <c r="F754" s="245" t="s">
        <v>1267</v>
      </c>
      <c r="G754" s="259" t="s">
        <v>526</v>
      </c>
      <c r="H754" s="259" t="s">
        <v>1272</v>
      </c>
      <c r="I754" s="260" t="s">
        <v>1271</v>
      </c>
      <c r="J754" s="261" t="s">
        <v>1272</v>
      </c>
      <c r="K754" s="364" t="s">
        <v>2150</v>
      </c>
      <c r="L754" s="5" t="s">
        <v>1990</v>
      </c>
      <c r="M754" s="249"/>
      <c r="N754" s="229">
        <f>[2]pdc2018!N754</f>
        <v>0</v>
      </c>
      <c r="O754" s="230">
        <f>[2]pdc2018!O754</f>
        <v>0</v>
      </c>
      <c r="P754" s="230">
        <f>[2]pdc2018!P754</f>
        <v>0</v>
      </c>
      <c r="Q754" s="230">
        <f>[2]pdc2018!Q754</f>
        <v>0</v>
      </c>
      <c r="R754" s="230">
        <f>[2]pdc2018!R754</f>
        <v>0</v>
      </c>
      <c r="S754" s="231">
        <f>[2]pdc2018!S754</f>
        <v>0</v>
      </c>
      <c r="T754" s="229">
        <f t="shared" si="66"/>
        <v>0</v>
      </c>
      <c r="U754" s="232" t="str">
        <f t="shared" si="67"/>
        <v/>
      </c>
      <c r="V754" s="229">
        <f t="shared" si="68"/>
        <v>0</v>
      </c>
      <c r="W754" s="232" t="str">
        <f t="shared" si="69"/>
        <v/>
      </c>
      <c r="X754" s="229">
        <f t="shared" si="70"/>
        <v>0</v>
      </c>
      <c r="Y754" s="232" t="str">
        <f t="shared" si="71"/>
        <v/>
      </c>
    </row>
    <row r="755" spans="1:25" ht="24" customHeight="1">
      <c r="A755" s="287" t="s">
        <v>1273</v>
      </c>
      <c r="B755" s="288" t="s">
        <v>1266</v>
      </c>
      <c r="C755" s="289" t="s">
        <v>2720</v>
      </c>
      <c r="D755" s="289" t="s">
        <v>2725</v>
      </c>
      <c r="E755" s="245" t="s">
        <v>1275</v>
      </c>
      <c r="F755" s="245" t="s">
        <v>1274</v>
      </c>
      <c r="G755" s="259" t="s">
        <v>526</v>
      </c>
      <c r="H755" s="259" t="s">
        <v>1272</v>
      </c>
      <c r="I755" s="260" t="s">
        <v>1271</v>
      </c>
      <c r="J755" s="261" t="s">
        <v>1272</v>
      </c>
      <c r="K755" s="364" t="s">
        <v>2150</v>
      </c>
      <c r="L755" s="5" t="s">
        <v>1990</v>
      </c>
      <c r="M755" s="249"/>
      <c r="N755" s="229">
        <f>[2]pdc2018!N755</f>
        <v>0</v>
      </c>
      <c r="O755" s="230">
        <f>[2]pdc2018!O755</f>
        <v>0</v>
      </c>
      <c r="P755" s="230">
        <f>[2]pdc2018!P755</f>
        <v>0</v>
      </c>
      <c r="Q755" s="230">
        <f>[2]pdc2018!Q755</f>
        <v>0</v>
      </c>
      <c r="R755" s="230">
        <f>[2]pdc2018!R755</f>
        <v>0</v>
      </c>
      <c r="S755" s="231">
        <f>[2]pdc2018!S755</f>
        <v>0</v>
      </c>
      <c r="T755" s="229">
        <f t="shared" si="66"/>
        <v>0</v>
      </c>
      <c r="U755" s="232" t="str">
        <f t="shared" si="67"/>
        <v/>
      </c>
      <c r="V755" s="229">
        <f t="shared" si="68"/>
        <v>0</v>
      </c>
      <c r="W755" s="232" t="str">
        <f t="shared" si="69"/>
        <v/>
      </c>
      <c r="X755" s="229">
        <f t="shared" si="70"/>
        <v>0</v>
      </c>
      <c r="Y755" s="232" t="str">
        <f t="shared" si="71"/>
        <v/>
      </c>
    </row>
    <row r="756" spans="1:25" ht="24" customHeight="1">
      <c r="A756" s="287" t="s">
        <v>1276</v>
      </c>
      <c r="B756" s="288" t="s">
        <v>1266</v>
      </c>
      <c r="C756" s="289" t="s">
        <v>2720</v>
      </c>
      <c r="D756" s="289" t="s">
        <v>2130</v>
      </c>
      <c r="E756" s="245" t="s">
        <v>1278</v>
      </c>
      <c r="F756" s="245" t="s">
        <v>1277</v>
      </c>
      <c r="G756" s="259" t="s">
        <v>526</v>
      </c>
      <c r="H756" s="259" t="s">
        <v>1272</v>
      </c>
      <c r="I756" s="260" t="s">
        <v>1271</v>
      </c>
      <c r="J756" s="261" t="s">
        <v>1272</v>
      </c>
      <c r="K756" s="364" t="s">
        <v>2150</v>
      </c>
      <c r="L756" s="5" t="s">
        <v>1990</v>
      </c>
      <c r="M756" s="249"/>
      <c r="N756" s="229">
        <f>[2]pdc2018!N756</f>
        <v>0</v>
      </c>
      <c r="O756" s="230">
        <f>[2]pdc2018!O756</f>
        <v>0</v>
      </c>
      <c r="P756" s="230">
        <f>[2]pdc2018!P756</f>
        <v>0</v>
      </c>
      <c r="Q756" s="230">
        <f>[2]pdc2018!Q756</f>
        <v>0</v>
      </c>
      <c r="R756" s="230">
        <f>[2]pdc2018!R756</f>
        <v>0</v>
      </c>
      <c r="S756" s="231">
        <f>[2]pdc2018!S756</f>
        <v>0</v>
      </c>
      <c r="T756" s="229">
        <f t="shared" si="66"/>
        <v>0</v>
      </c>
      <c r="U756" s="232" t="str">
        <f t="shared" si="67"/>
        <v/>
      </c>
      <c r="V756" s="229">
        <f t="shared" si="68"/>
        <v>0</v>
      </c>
      <c r="W756" s="232" t="str">
        <f t="shared" si="69"/>
        <v/>
      </c>
      <c r="X756" s="229">
        <f t="shared" si="70"/>
        <v>0</v>
      </c>
      <c r="Y756" s="232" t="str">
        <f t="shared" si="71"/>
        <v/>
      </c>
    </row>
    <row r="757" spans="1:25" ht="24" customHeight="1">
      <c r="A757" s="287" t="s">
        <v>1279</v>
      </c>
      <c r="B757" s="288" t="s">
        <v>1266</v>
      </c>
      <c r="C757" s="289" t="s">
        <v>2720</v>
      </c>
      <c r="D757" s="289" t="s">
        <v>921</v>
      </c>
      <c r="E757" s="245" t="s">
        <v>1281</v>
      </c>
      <c r="F757" s="245" t="s">
        <v>1280</v>
      </c>
      <c r="G757" s="259" t="s">
        <v>526</v>
      </c>
      <c r="H757" s="259" t="s">
        <v>1272</v>
      </c>
      <c r="I757" s="260" t="s">
        <v>1271</v>
      </c>
      <c r="J757" s="261" t="s">
        <v>1272</v>
      </c>
      <c r="K757" s="364" t="s">
        <v>2150</v>
      </c>
      <c r="L757" s="5" t="s">
        <v>1990</v>
      </c>
      <c r="M757" s="249"/>
      <c r="N757" s="229">
        <f>[2]pdc2018!N757</f>
        <v>0</v>
      </c>
      <c r="O757" s="230">
        <f>[2]pdc2018!O757</f>
        <v>0</v>
      </c>
      <c r="P757" s="230">
        <f>[2]pdc2018!P757</f>
        <v>0</v>
      </c>
      <c r="Q757" s="230">
        <f>[2]pdc2018!Q757</f>
        <v>0</v>
      </c>
      <c r="R757" s="230">
        <f>[2]pdc2018!R757</f>
        <v>0</v>
      </c>
      <c r="S757" s="231">
        <f>[2]pdc2018!S757</f>
        <v>0</v>
      </c>
      <c r="T757" s="229">
        <f t="shared" si="66"/>
        <v>0</v>
      </c>
      <c r="U757" s="232" t="str">
        <f t="shared" si="67"/>
        <v/>
      </c>
      <c r="V757" s="229">
        <f t="shared" si="68"/>
        <v>0</v>
      </c>
      <c r="W757" s="232" t="str">
        <f t="shared" si="69"/>
        <v/>
      </c>
      <c r="X757" s="229">
        <f t="shared" si="70"/>
        <v>0</v>
      </c>
      <c r="Y757" s="232" t="str">
        <f t="shared" si="71"/>
        <v/>
      </c>
    </row>
    <row r="758" spans="1:25" ht="24" customHeight="1">
      <c r="A758" s="287" t="s">
        <v>1282</v>
      </c>
      <c r="B758" s="288" t="s">
        <v>1266</v>
      </c>
      <c r="C758" s="289" t="s">
        <v>2720</v>
      </c>
      <c r="D758" s="289" t="s">
        <v>922</v>
      </c>
      <c r="E758" s="245" t="s">
        <v>1284</v>
      </c>
      <c r="F758" s="245" t="s">
        <v>1283</v>
      </c>
      <c r="G758" s="259" t="s">
        <v>526</v>
      </c>
      <c r="H758" s="259" t="s">
        <v>1272</v>
      </c>
      <c r="I758" s="260" t="s">
        <v>1271</v>
      </c>
      <c r="J758" s="261" t="s">
        <v>1272</v>
      </c>
      <c r="K758" s="364" t="s">
        <v>2150</v>
      </c>
      <c r="L758" s="5" t="s">
        <v>1990</v>
      </c>
      <c r="M758" s="228"/>
      <c r="N758" s="229">
        <f>[2]pdc2018!N758</f>
        <v>0</v>
      </c>
      <c r="O758" s="230">
        <f>[2]pdc2018!O758</f>
        <v>0</v>
      </c>
      <c r="P758" s="230">
        <f>[2]pdc2018!P758</f>
        <v>0</v>
      </c>
      <c r="Q758" s="230">
        <f>[2]pdc2018!Q758</f>
        <v>0</v>
      </c>
      <c r="R758" s="230">
        <f>[2]pdc2018!R758</f>
        <v>0</v>
      </c>
      <c r="S758" s="231">
        <f>[2]pdc2018!S758</f>
        <v>0</v>
      </c>
      <c r="T758" s="229">
        <f t="shared" si="66"/>
        <v>0</v>
      </c>
      <c r="U758" s="232" t="str">
        <f t="shared" si="67"/>
        <v/>
      </c>
      <c r="V758" s="229">
        <f t="shared" si="68"/>
        <v>0</v>
      </c>
      <c r="W758" s="232" t="str">
        <f t="shared" si="69"/>
        <v/>
      </c>
      <c r="X758" s="229">
        <f t="shared" si="70"/>
        <v>0</v>
      </c>
      <c r="Y758" s="232" t="str">
        <f t="shared" si="71"/>
        <v/>
      </c>
    </row>
    <row r="759" spans="1:25" ht="22.5" customHeight="1">
      <c r="A759" s="219" t="s">
        <v>1285</v>
      </c>
      <c r="B759" s="220" t="s">
        <v>1286</v>
      </c>
      <c r="C759" s="221" t="s">
        <v>2718</v>
      </c>
      <c r="D759" s="221" t="s">
        <v>2719</v>
      </c>
      <c r="E759" s="222" t="s">
        <v>1288</v>
      </c>
      <c r="F759" s="222" t="s">
        <v>1287</v>
      </c>
      <c r="G759" s="223"/>
      <c r="H759" s="223"/>
      <c r="I759" s="224"/>
      <c r="J759" s="225"/>
      <c r="K759" s="362"/>
      <c r="L759" s="363"/>
      <c r="M759" s="249"/>
      <c r="N759" s="229">
        <f>[2]pdc2018!N759</f>
        <v>0</v>
      </c>
      <c r="O759" s="230">
        <f>[2]pdc2018!O759</f>
        <v>0</v>
      </c>
      <c r="P759" s="230">
        <f>[2]pdc2018!P759</f>
        <v>0</v>
      </c>
      <c r="Q759" s="230">
        <f>[2]pdc2018!Q759</f>
        <v>0</v>
      </c>
      <c r="R759" s="230">
        <f>[2]pdc2018!R759</f>
        <v>0</v>
      </c>
      <c r="S759" s="231">
        <f>[2]pdc2018!S759</f>
        <v>0</v>
      </c>
      <c r="T759" s="229">
        <f t="shared" si="66"/>
        <v>0</v>
      </c>
      <c r="U759" s="232" t="str">
        <f t="shared" si="67"/>
        <v/>
      </c>
      <c r="V759" s="229">
        <f t="shared" si="68"/>
        <v>0</v>
      </c>
      <c r="W759" s="232" t="str">
        <f t="shared" si="69"/>
        <v/>
      </c>
      <c r="X759" s="229">
        <f t="shared" si="70"/>
        <v>0</v>
      </c>
      <c r="Y759" s="232" t="str">
        <f t="shared" si="71"/>
        <v/>
      </c>
    </row>
    <row r="760" spans="1:25" ht="46.5" customHeight="1">
      <c r="A760" s="290" t="s">
        <v>1289</v>
      </c>
      <c r="B760" s="291" t="s">
        <v>1286</v>
      </c>
      <c r="C760" s="292" t="s">
        <v>2720</v>
      </c>
      <c r="D760" s="292" t="s">
        <v>2719</v>
      </c>
      <c r="E760" s="258" t="s">
        <v>4115</v>
      </c>
      <c r="F760" s="295" t="s">
        <v>4116</v>
      </c>
      <c r="G760" s="259"/>
      <c r="H760" s="259"/>
      <c r="I760" s="260"/>
      <c r="J760" s="261"/>
      <c r="K760" s="364"/>
      <c r="L760" s="365"/>
      <c r="M760" s="249"/>
      <c r="N760" s="229">
        <f>[2]pdc2018!N760</f>
        <v>0</v>
      </c>
      <c r="O760" s="230">
        <f>[2]pdc2018!O760</f>
        <v>0</v>
      </c>
      <c r="P760" s="230">
        <f>[2]pdc2018!P760</f>
        <v>0</v>
      </c>
      <c r="Q760" s="230">
        <f>[2]pdc2018!Q760</f>
        <v>0</v>
      </c>
      <c r="R760" s="230">
        <f>[2]pdc2018!R760</f>
        <v>0</v>
      </c>
      <c r="S760" s="231">
        <f>[2]pdc2018!S760</f>
        <v>0</v>
      </c>
      <c r="T760" s="229">
        <f t="shared" si="66"/>
        <v>0</v>
      </c>
      <c r="U760" s="232" t="str">
        <f t="shared" si="67"/>
        <v/>
      </c>
      <c r="V760" s="229">
        <f t="shared" si="68"/>
        <v>0</v>
      </c>
      <c r="W760" s="232" t="str">
        <f t="shared" si="69"/>
        <v/>
      </c>
      <c r="X760" s="229">
        <f t="shared" si="70"/>
        <v>0</v>
      </c>
      <c r="Y760" s="232" t="str">
        <f t="shared" si="71"/>
        <v/>
      </c>
    </row>
    <row r="761" spans="1:25" ht="46.5" customHeight="1">
      <c r="A761" s="287" t="s">
        <v>1290</v>
      </c>
      <c r="B761" s="288" t="s">
        <v>1286</v>
      </c>
      <c r="C761" s="289" t="s">
        <v>2720</v>
      </c>
      <c r="D761" s="289" t="s">
        <v>2717</v>
      </c>
      <c r="E761" s="265" t="s">
        <v>4117</v>
      </c>
      <c r="F761" s="294" t="s">
        <v>4116</v>
      </c>
      <c r="G761" s="259" t="s">
        <v>223</v>
      </c>
      <c r="H761" s="259" t="s">
        <v>1291</v>
      </c>
      <c r="I761" s="260" t="s">
        <v>1292</v>
      </c>
      <c r="J761" s="261" t="s">
        <v>1295</v>
      </c>
      <c r="K761" s="364" t="s">
        <v>1292</v>
      </c>
      <c r="L761" s="5" t="s">
        <v>2223</v>
      </c>
      <c r="M761" s="249"/>
      <c r="N761" s="229">
        <f>[2]pdc2018!N761</f>
        <v>66579.38</v>
      </c>
      <c r="O761" s="230">
        <f>[2]pdc2018!O761</f>
        <v>0</v>
      </c>
      <c r="P761" s="230">
        <f>[2]pdc2018!P761</f>
        <v>0</v>
      </c>
      <c r="Q761" s="230">
        <f>[2]pdc2018!Q761</f>
        <v>0</v>
      </c>
      <c r="R761" s="230">
        <f>[2]pdc2018!R761</f>
        <v>0</v>
      </c>
      <c r="S761" s="231">
        <f>[2]pdc2018!S761</f>
        <v>0</v>
      </c>
      <c r="T761" s="229">
        <f t="shared" si="66"/>
        <v>0</v>
      </c>
      <c r="U761" s="232" t="str">
        <f t="shared" si="67"/>
        <v/>
      </c>
      <c r="V761" s="229">
        <f t="shared" si="68"/>
        <v>0</v>
      </c>
      <c r="W761" s="232" t="str">
        <f t="shared" si="69"/>
        <v/>
      </c>
      <c r="X761" s="229">
        <f t="shared" si="70"/>
        <v>0</v>
      </c>
      <c r="Y761" s="232" t="str">
        <f t="shared" si="71"/>
        <v/>
      </c>
    </row>
    <row r="762" spans="1:25" ht="46.5" customHeight="1">
      <c r="A762" s="290" t="s">
        <v>1293</v>
      </c>
      <c r="B762" s="291" t="s">
        <v>1286</v>
      </c>
      <c r="C762" s="292" t="s">
        <v>2721</v>
      </c>
      <c r="D762" s="292" t="s">
        <v>2719</v>
      </c>
      <c r="E762" s="258" t="s">
        <v>4118</v>
      </c>
      <c r="F762" s="236" t="s">
        <v>4119</v>
      </c>
      <c r="G762" s="259"/>
      <c r="H762" s="259"/>
      <c r="I762" s="260"/>
      <c r="J762" s="261"/>
      <c r="K762" s="364"/>
      <c r="L762" s="365"/>
      <c r="M762" s="249"/>
      <c r="N762" s="229">
        <f>[2]pdc2018!N762</f>
        <v>0</v>
      </c>
      <c r="O762" s="230">
        <f>[2]pdc2018!O762</f>
        <v>0</v>
      </c>
      <c r="P762" s="230">
        <f>[2]pdc2018!P762</f>
        <v>0</v>
      </c>
      <c r="Q762" s="230">
        <f>[2]pdc2018!Q762</f>
        <v>0</v>
      </c>
      <c r="R762" s="230">
        <f>[2]pdc2018!R762</f>
        <v>0</v>
      </c>
      <c r="S762" s="231">
        <f>[2]pdc2018!S762</f>
        <v>0</v>
      </c>
      <c r="T762" s="229">
        <f t="shared" si="66"/>
        <v>0</v>
      </c>
      <c r="U762" s="232" t="str">
        <f t="shared" si="67"/>
        <v/>
      </c>
      <c r="V762" s="229">
        <f t="shared" si="68"/>
        <v>0</v>
      </c>
      <c r="W762" s="232" t="str">
        <f t="shared" si="69"/>
        <v/>
      </c>
      <c r="X762" s="229">
        <f t="shared" si="70"/>
        <v>0</v>
      </c>
      <c r="Y762" s="232" t="str">
        <f t="shared" si="71"/>
        <v/>
      </c>
    </row>
    <row r="763" spans="1:25" ht="46.5" customHeight="1">
      <c r="A763" s="287" t="s">
        <v>1294</v>
      </c>
      <c r="B763" s="288" t="s">
        <v>1286</v>
      </c>
      <c r="C763" s="289" t="s">
        <v>2721</v>
      </c>
      <c r="D763" s="289" t="s">
        <v>2717</v>
      </c>
      <c r="E763" s="265" t="s">
        <v>4118</v>
      </c>
      <c r="F763" s="245" t="s">
        <v>4119</v>
      </c>
      <c r="G763" s="259" t="s">
        <v>223</v>
      </c>
      <c r="H763" s="259" t="s">
        <v>1291</v>
      </c>
      <c r="I763" s="260" t="s">
        <v>1292</v>
      </c>
      <c r="J763" s="261" t="s">
        <v>1295</v>
      </c>
      <c r="K763" s="364" t="s">
        <v>1292</v>
      </c>
      <c r="L763" s="5" t="s">
        <v>1243</v>
      </c>
      <c r="M763" s="228"/>
      <c r="N763" s="229">
        <f>[2]pdc2018!N763</f>
        <v>0</v>
      </c>
      <c r="O763" s="230">
        <f>[2]pdc2018!O763</f>
        <v>0</v>
      </c>
      <c r="P763" s="230">
        <f>[2]pdc2018!P763</f>
        <v>0</v>
      </c>
      <c r="Q763" s="230">
        <f>[2]pdc2018!Q763</f>
        <v>0</v>
      </c>
      <c r="R763" s="230">
        <f>[2]pdc2018!R763</f>
        <v>0</v>
      </c>
      <c r="S763" s="231">
        <f>[2]pdc2018!S763</f>
        <v>0</v>
      </c>
      <c r="T763" s="229">
        <f t="shared" si="66"/>
        <v>0</v>
      </c>
      <c r="U763" s="232" t="str">
        <f t="shared" si="67"/>
        <v/>
      </c>
      <c r="V763" s="229">
        <f t="shared" si="68"/>
        <v>0</v>
      </c>
      <c r="W763" s="232" t="str">
        <f t="shared" si="69"/>
        <v/>
      </c>
      <c r="X763" s="229">
        <f t="shared" si="70"/>
        <v>0</v>
      </c>
      <c r="Y763" s="232" t="str">
        <f t="shared" si="71"/>
        <v/>
      </c>
    </row>
    <row r="764" spans="1:25" ht="22.5" customHeight="1">
      <c r="A764" s="219" t="s">
        <v>1296</v>
      </c>
      <c r="B764" s="220" t="s">
        <v>1297</v>
      </c>
      <c r="C764" s="221" t="s">
        <v>2718</v>
      </c>
      <c r="D764" s="221" t="s">
        <v>2719</v>
      </c>
      <c r="E764" s="222" t="s">
        <v>1299</v>
      </c>
      <c r="F764" s="222" t="s">
        <v>1298</v>
      </c>
      <c r="G764" s="223"/>
      <c r="H764" s="223"/>
      <c r="I764" s="224"/>
      <c r="J764" s="225"/>
      <c r="K764" s="362"/>
      <c r="L764" s="363"/>
      <c r="M764" s="249"/>
      <c r="N764" s="229">
        <f>[2]pdc2018!N764</f>
        <v>0</v>
      </c>
      <c r="O764" s="230">
        <f>[2]pdc2018!O764</f>
        <v>0</v>
      </c>
      <c r="P764" s="230">
        <f>[2]pdc2018!P764</f>
        <v>0</v>
      </c>
      <c r="Q764" s="230">
        <f>[2]pdc2018!Q764</f>
        <v>0</v>
      </c>
      <c r="R764" s="230">
        <f>[2]pdc2018!R764</f>
        <v>0</v>
      </c>
      <c r="S764" s="231">
        <f>[2]pdc2018!S764</f>
        <v>0</v>
      </c>
      <c r="T764" s="229">
        <f t="shared" si="66"/>
        <v>0</v>
      </c>
      <c r="U764" s="232" t="str">
        <f t="shared" si="67"/>
        <v/>
      </c>
      <c r="V764" s="229">
        <f t="shared" si="68"/>
        <v>0</v>
      </c>
      <c r="W764" s="232" t="str">
        <f t="shared" si="69"/>
        <v/>
      </c>
      <c r="X764" s="229">
        <f t="shared" si="70"/>
        <v>0</v>
      </c>
      <c r="Y764" s="232" t="str">
        <f t="shared" si="71"/>
        <v/>
      </c>
    </row>
    <row r="765" spans="1:25" ht="22.5" customHeight="1">
      <c r="A765" s="290" t="s">
        <v>1300</v>
      </c>
      <c r="B765" s="291" t="s">
        <v>1297</v>
      </c>
      <c r="C765" s="292" t="s">
        <v>2720</v>
      </c>
      <c r="D765" s="292" t="s">
        <v>2719</v>
      </c>
      <c r="E765" s="258" t="s">
        <v>1301</v>
      </c>
      <c r="F765" s="236" t="s">
        <v>1301</v>
      </c>
      <c r="G765" s="259"/>
      <c r="H765" s="259"/>
      <c r="I765" s="260"/>
      <c r="J765" s="261"/>
      <c r="K765" s="364"/>
      <c r="L765" s="365"/>
      <c r="M765" s="249"/>
      <c r="N765" s="229">
        <f>[2]pdc2018!N765</f>
        <v>0</v>
      </c>
      <c r="O765" s="230">
        <f>[2]pdc2018!O765</f>
        <v>0</v>
      </c>
      <c r="P765" s="230">
        <f>[2]pdc2018!P765</f>
        <v>0</v>
      </c>
      <c r="Q765" s="230">
        <f>[2]pdc2018!Q765</f>
        <v>0</v>
      </c>
      <c r="R765" s="230">
        <f>[2]pdc2018!R765</f>
        <v>0</v>
      </c>
      <c r="S765" s="231">
        <f>[2]pdc2018!S765</f>
        <v>0</v>
      </c>
      <c r="T765" s="229">
        <f t="shared" si="66"/>
        <v>0</v>
      </c>
      <c r="U765" s="232" t="str">
        <f t="shared" si="67"/>
        <v/>
      </c>
      <c r="V765" s="229">
        <f t="shared" si="68"/>
        <v>0</v>
      </c>
      <c r="W765" s="232" t="str">
        <f t="shared" si="69"/>
        <v/>
      </c>
      <c r="X765" s="229">
        <f t="shared" si="70"/>
        <v>0</v>
      </c>
      <c r="Y765" s="232" t="str">
        <f t="shared" si="71"/>
        <v/>
      </c>
    </row>
    <row r="766" spans="1:25" ht="22.5" customHeight="1">
      <c r="A766" s="287" t="s">
        <v>1302</v>
      </c>
      <c r="B766" s="288" t="s">
        <v>1297</v>
      </c>
      <c r="C766" s="289" t="s">
        <v>2720</v>
      </c>
      <c r="D766" s="289" t="s">
        <v>2717</v>
      </c>
      <c r="E766" s="265" t="s">
        <v>1304</v>
      </c>
      <c r="F766" s="245" t="s">
        <v>1303</v>
      </c>
      <c r="G766" s="259" t="s">
        <v>736</v>
      </c>
      <c r="H766" s="259" t="s">
        <v>1305</v>
      </c>
      <c r="I766" s="260" t="s">
        <v>1306</v>
      </c>
      <c r="J766" s="261" t="s">
        <v>2451</v>
      </c>
      <c r="K766" s="364" t="s">
        <v>2151</v>
      </c>
      <c r="L766" s="5" t="s">
        <v>1307</v>
      </c>
      <c r="M766" s="249"/>
      <c r="N766" s="229">
        <f>[2]pdc2018!N766</f>
        <v>0</v>
      </c>
      <c r="O766" s="230">
        <f>[2]pdc2018!O766</f>
        <v>0</v>
      </c>
      <c r="P766" s="230">
        <f>[2]pdc2018!P766</f>
        <v>0</v>
      </c>
      <c r="Q766" s="230">
        <f>[2]pdc2018!Q766</f>
        <v>0</v>
      </c>
      <c r="R766" s="230">
        <f>[2]pdc2018!R766</f>
        <v>0</v>
      </c>
      <c r="S766" s="231">
        <f>[2]pdc2018!S766</f>
        <v>0</v>
      </c>
      <c r="T766" s="229">
        <f t="shared" si="66"/>
        <v>0</v>
      </c>
      <c r="U766" s="232" t="str">
        <f t="shared" si="67"/>
        <v/>
      </c>
      <c r="V766" s="229">
        <f t="shared" si="68"/>
        <v>0</v>
      </c>
      <c r="W766" s="232" t="str">
        <f t="shared" si="69"/>
        <v/>
      </c>
      <c r="X766" s="229">
        <f t="shared" si="70"/>
        <v>0</v>
      </c>
      <c r="Y766" s="232" t="str">
        <f t="shared" si="71"/>
        <v/>
      </c>
    </row>
    <row r="767" spans="1:25" ht="22.5" customHeight="1">
      <c r="A767" s="287" t="s">
        <v>1308</v>
      </c>
      <c r="B767" s="288" t="s">
        <v>1297</v>
      </c>
      <c r="C767" s="289" t="s">
        <v>2720</v>
      </c>
      <c r="D767" s="289" t="s">
        <v>2725</v>
      </c>
      <c r="E767" s="265" t="s">
        <v>1310</v>
      </c>
      <c r="F767" s="245" t="s">
        <v>1309</v>
      </c>
      <c r="G767" s="259" t="s">
        <v>737</v>
      </c>
      <c r="H767" s="259" t="s">
        <v>1311</v>
      </c>
      <c r="I767" s="260" t="s">
        <v>1312</v>
      </c>
      <c r="J767" s="261" t="s">
        <v>2451</v>
      </c>
      <c r="K767" s="364" t="s">
        <v>2152</v>
      </c>
      <c r="L767" s="5" t="s">
        <v>1307</v>
      </c>
      <c r="M767" s="249"/>
      <c r="N767" s="229">
        <f>[2]pdc2018!N767</f>
        <v>0</v>
      </c>
      <c r="O767" s="230">
        <f>[2]pdc2018!O767</f>
        <v>0</v>
      </c>
      <c r="P767" s="230">
        <f>[2]pdc2018!P767</f>
        <v>0</v>
      </c>
      <c r="Q767" s="230">
        <f>[2]pdc2018!Q767</f>
        <v>0</v>
      </c>
      <c r="R767" s="230">
        <f>[2]pdc2018!R767</f>
        <v>0</v>
      </c>
      <c r="S767" s="231">
        <f>[2]pdc2018!S767</f>
        <v>0</v>
      </c>
      <c r="T767" s="229">
        <f t="shared" si="66"/>
        <v>0</v>
      </c>
      <c r="U767" s="232" t="str">
        <f t="shared" si="67"/>
        <v/>
      </c>
      <c r="V767" s="229">
        <f t="shared" si="68"/>
        <v>0</v>
      </c>
      <c r="W767" s="232" t="str">
        <f t="shared" si="69"/>
        <v/>
      </c>
      <c r="X767" s="229">
        <f t="shared" si="70"/>
        <v>0</v>
      </c>
      <c r="Y767" s="232" t="str">
        <f t="shared" si="71"/>
        <v/>
      </c>
    </row>
    <row r="768" spans="1:25" ht="22.5" customHeight="1">
      <c r="A768" s="290" t="s">
        <v>1313</v>
      </c>
      <c r="B768" s="291" t="s">
        <v>1297</v>
      </c>
      <c r="C768" s="292" t="s">
        <v>2721</v>
      </c>
      <c r="D768" s="292" t="s">
        <v>2719</v>
      </c>
      <c r="E768" s="258" t="s">
        <v>1315</v>
      </c>
      <c r="F768" s="258" t="s">
        <v>1314</v>
      </c>
      <c r="G768" s="259"/>
      <c r="H768" s="259"/>
      <c r="I768" s="260"/>
      <c r="J768" s="261"/>
      <c r="K768" s="364"/>
      <c r="L768" s="365"/>
      <c r="M768" s="249"/>
      <c r="N768" s="229">
        <f>[2]pdc2018!N768</f>
        <v>0</v>
      </c>
      <c r="O768" s="230">
        <f>[2]pdc2018!O768</f>
        <v>0</v>
      </c>
      <c r="P768" s="230">
        <f>[2]pdc2018!P768</f>
        <v>0</v>
      </c>
      <c r="Q768" s="230">
        <f>[2]pdc2018!Q768</f>
        <v>0</v>
      </c>
      <c r="R768" s="230">
        <f>[2]pdc2018!R768</f>
        <v>0</v>
      </c>
      <c r="S768" s="231">
        <f>[2]pdc2018!S768</f>
        <v>0</v>
      </c>
      <c r="T768" s="229">
        <f t="shared" si="66"/>
        <v>0</v>
      </c>
      <c r="U768" s="232" t="str">
        <f t="shared" si="67"/>
        <v/>
      </c>
      <c r="V768" s="229">
        <f t="shared" si="68"/>
        <v>0</v>
      </c>
      <c r="W768" s="232" t="str">
        <f t="shared" si="69"/>
        <v/>
      </c>
      <c r="X768" s="229">
        <f t="shared" si="70"/>
        <v>0</v>
      </c>
      <c r="Y768" s="232" t="str">
        <f t="shared" si="71"/>
        <v/>
      </c>
    </row>
    <row r="769" spans="1:25" ht="22.5" customHeight="1">
      <c r="A769" s="287" t="s">
        <v>1316</v>
      </c>
      <c r="B769" s="288" t="s">
        <v>1297</v>
      </c>
      <c r="C769" s="289" t="s">
        <v>2721</v>
      </c>
      <c r="D769" s="289" t="s">
        <v>2717</v>
      </c>
      <c r="E769" s="265" t="s">
        <v>2012</v>
      </c>
      <c r="F769" s="245" t="s">
        <v>2011</v>
      </c>
      <c r="G769" s="259" t="s">
        <v>732</v>
      </c>
      <c r="H769" s="259" t="s">
        <v>2013</v>
      </c>
      <c r="I769" s="260" t="s">
        <v>2014</v>
      </c>
      <c r="J769" s="261" t="s">
        <v>2447</v>
      </c>
      <c r="K769" s="364" t="s">
        <v>2014</v>
      </c>
      <c r="L769" s="5" t="s">
        <v>2015</v>
      </c>
      <c r="M769" s="249"/>
      <c r="N769" s="229">
        <f>[2]pdc2018!N769</f>
        <v>33852627.100000001</v>
      </c>
      <c r="O769" s="230">
        <f>[2]pdc2018!O769</f>
        <v>37121800</v>
      </c>
      <c r="P769" s="230">
        <f>[2]pdc2018!P769</f>
        <v>36300000</v>
      </c>
      <c r="Q769" s="230">
        <f>[2]pdc2018!Q769</f>
        <v>38345000</v>
      </c>
      <c r="R769" s="230">
        <f>[2]pdc2018!R769</f>
        <v>38707081</v>
      </c>
      <c r="S769" s="231">
        <f>[2]pdc2018!S769</f>
        <v>38949800</v>
      </c>
      <c r="T769" s="229">
        <f t="shared" si="66"/>
        <v>2045000</v>
      </c>
      <c r="U769" s="232">
        <f t="shared" si="67"/>
        <v>5.6336088154269971E-2</v>
      </c>
      <c r="V769" s="229">
        <f t="shared" si="68"/>
        <v>362081</v>
      </c>
      <c r="W769" s="232">
        <f t="shared" si="69"/>
        <v>9.4427174338244883E-3</v>
      </c>
      <c r="X769" s="229">
        <f t="shared" si="70"/>
        <v>242719</v>
      </c>
      <c r="Y769" s="232">
        <f t="shared" si="71"/>
        <v>6.2706614327233817E-3</v>
      </c>
    </row>
    <row r="770" spans="1:25" ht="22.5" customHeight="1">
      <c r="A770" s="287" t="s">
        <v>3393</v>
      </c>
      <c r="B770" s="288" t="s">
        <v>1297</v>
      </c>
      <c r="C770" s="289" t="s">
        <v>2721</v>
      </c>
      <c r="D770" s="289" t="s">
        <v>893</v>
      </c>
      <c r="E770" s="265" t="s">
        <v>3858</v>
      </c>
      <c r="F770" s="245" t="s">
        <v>3394</v>
      </c>
      <c r="G770" s="259" t="s">
        <v>732</v>
      </c>
      <c r="H770" s="259" t="s">
        <v>2013</v>
      </c>
      <c r="I770" s="260" t="s">
        <v>2014</v>
      </c>
      <c r="J770" s="261" t="s">
        <v>2447</v>
      </c>
      <c r="K770" s="364" t="s">
        <v>2014</v>
      </c>
      <c r="L770" s="5" t="s">
        <v>2015</v>
      </c>
      <c r="M770" s="249"/>
      <c r="N770" s="229">
        <f>[2]pdc2018!N770</f>
        <v>0</v>
      </c>
      <c r="O770" s="230">
        <f>[2]pdc2018!O770</f>
        <v>0</v>
      </c>
      <c r="P770" s="230">
        <f>[2]pdc2018!P770</f>
        <v>0</v>
      </c>
      <c r="Q770" s="230">
        <f>[2]pdc2018!Q770</f>
        <v>0</v>
      </c>
      <c r="R770" s="230">
        <f>[2]pdc2018!R770</f>
        <v>0</v>
      </c>
      <c r="S770" s="231">
        <f>[2]pdc2018!S770</f>
        <v>0</v>
      </c>
      <c r="T770" s="229">
        <f t="shared" si="66"/>
        <v>0</v>
      </c>
      <c r="U770" s="232" t="str">
        <f t="shared" si="67"/>
        <v/>
      </c>
      <c r="V770" s="229">
        <f t="shared" si="68"/>
        <v>0</v>
      </c>
      <c r="W770" s="232" t="str">
        <f t="shared" si="69"/>
        <v/>
      </c>
      <c r="X770" s="229">
        <f t="shared" si="70"/>
        <v>0</v>
      </c>
      <c r="Y770" s="232" t="str">
        <f t="shared" si="71"/>
        <v/>
      </c>
    </row>
    <row r="771" spans="1:25" ht="22.5" customHeight="1">
      <c r="A771" s="287" t="s">
        <v>3827</v>
      </c>
      <c r="B771" s="288" t="s">
        <v>1297</v>
      </c>
      <c r="C771" s="289" t="s">
        <v>2721</v>
      </c>
      <c r="D771" s="289" t="s">
        <v>1958</v>
      </c>
      <c r="E771" s="265" t="s">
        <v>3859</v>
      </c>
      <c r="F771" s="245" t="s">
        <v>3828</v>
      </c>
      <c r="G771" s="259" t="s">
        <v>732</v>
      </c>
      <c r="H771" s="259" t="s">
        <v>2013</v>
      </c>
      <c r="I771" s="260" t="s">
        <v>2014</v>
      </c>
      <c r="J771" s="261" t="s">
        <v>2447</v>
      </c>
      <c r="K771" s="364" t="s">
        <v>2014</v>
      </c>
      <c r="L771" s="5" t="s">
        <v>2015</v>
      </c>
      <c r="M771" s="249"/>
      <c r="N771" s="229">
        <f>[2]pdc2018!N771</f>
        <v>1496786.04</v>
      </c>
      <c r="O771" s="230">
        <f>[2]pdc2018!O771</f>
        <v>0</v>
      </c>
      <c r="P771" s="230">
        <f>[2]pdc2018!P771</f>
        <v>0</v>
      </c>
      <c r="Q771" s="230">
        <f>[2]pdc2018!Q771</f>
        <v>0</v>
      </c>
      <c r="R771" s="230">
        <f>[2]pdc2018!R771</f>
        <v>0</v>
      </c>
      <c r="S771" s="231">
        <f>[2]pdc2018!S771</f>
        <v>0</v>
      </c>
      <c r="T771" s="229">
        <f t="shared" si="66"/>
        <v>0</v>
      </c>
      <c r="U771" s="232" t="str">
        <f t="shared" si="67"/>
        <v/>
      </c>
      <c r="V771" s="229">
        <f t="shared" si="68"/>
        <v>0</v>
      </c>
      <c r="W771" s="232" t="str">
        <f t="shared" si="69"/>
        <v/>
      </c>
      <c r="X771" s="229">
        <f t="shared" si="70"/>
        <v>0</v>
      </c>
      <c r="Y771" s="232" t="str">
        <f t="shared" si="71"/>
        <v/>
      </c>
    </row>
    <row r="772" spans="1:25" ht="48" customHeight="1">
      <c r="A772" s="287" t="s">
        <v>2016</v>
      </c>
      <c r="B772" s="288" t="s">
        <v>1297</v>
      </c>
      <c r="C772" s="289" t="s">
        <v>2721</v>
      </c>
      <c r="D772" s="289" t="s">
        <v>2725</v>
      </c>
      <c r="E772" s="245" t="s">
        <v>2153</v>
      </c>
      <c r="F772" s="245" t="s">
        <v>2154</v>
      </c>
      <c r="G772" s="259" t="s">
        <v>733</v>
      </c>
      <c r="H772" s="259" t="s">
        <v>2155</v>
      </c>
      <c r="I772" s="260" t="s">
        <v>2017</v>
      </c>
      <c r="J772" s="261" t="s">
        <v>2448</v>
      </c>
      <c r="K772" s="364" t="s">
        <v>2017</v>
      </c>
      <c r="L772" s="5" t="s">
        <v>2015</v>
      </c>
      <c r="M772" s="249"/>
      <c r="N772" s="229">
        <f>[2]pdc2018!N772</f>
        <v>153233.38</v>
      </c>
      <c r="O772" s="230">
        <f>[2]pdc2018!O772</f>
        <v>101900</v>
      </c>
      <c r="P772" s="230">
        <f>[2]pdc2018!P772</f>
        <v>175000</v>
      </c>
      <c r="Q772" s="230">
        <f>[2]pdc2018!Q772</f>
        <v>185000</v>
      </c>
      <c r="R772" s="230">
        <f>[2]pdc2018!R772</f>
        <v>185000</v>
      </c>
      <c r="S772" s="231">
        <f>[2]pdc2018!S772</f>
        <v>185000</v>
      </c>
      <c r="T772" s="229">
        <f t="shared" si="66"/>
        <v>10000</v>
      </c>
      <c r="U772" s="232">
        <f t="shared" si="67"/>
        <v>5.7142857142857141E-2</v>
      </c>
      <c r="V772" s="229">
        <f t="shared" si="68"/>
        <v>0</v>
      </c>
      <c r="W772" s="232">
        <f t="shared" si="69"/>
        <v>0</v>
      </c>
      <c r="X772" s="229">
        <f t="shared" si="70"/>
        <v>0</v>
      </c>
      <c r="Y772" s="232">
        <f t="shared" si="71"/>
        <v>0</v>
      </c>
    </row>
    <row r="773" spans="1:25" ht="22.5" customHeight="1">
      <c r="A773" s="287" t="s">
        <v>2018</v>
      </c>
      <c r="B773" s="288" t="s">
        <v>1297</v>
      </c>
      <c r="C773" s="289" t="s">
        <v>2721</v>
      </c>
      <c r="D773" s="289" t="s">
        <v>2130</v>
      </c>
      <c r="E773" s="245" t="s">
        <v>2020</v>
      </c>
      <c r="F773" s="245" t="s">
        <v>2019</v>
      </c>
      <c r="G773" s="259" t="s">
        <v>735</v>
      </c>
      <c r="H773" s="259" t="s">
        <v>2156</v>
      </c>
      <c r="I773" s="260" t="s">
        <v>2157</v>
      </c>
      <c r="J773" s="261" t="s">
        <v>2450</v>
      </c>
      <c r="K773" s="364" t="s">
        <v>2021</v>
      </c>
      <c r="L773" s="5" t="s">
        <v>2015</v>
      </c>
      <c r="M773" s="249"/>
      <c r="N773" s="229">
        <f>[2]pdc2018!N773</f>
        <v>2224</v>
      </c>
      <c r="O773" s="230">
        <f>[2]pdc2018!O773</f>
        <v>0</v>
      </c>
      <c r="P773" s="230">
        <f>[2]pdc2018!P773</f>
        <v>0</v>
      </c>
      <c r="Q773" s="230">
        <f>[2]pdc2018!Q773</f>
        <v>0</v>
      </c>
      <c r="R773" s="230">
        <f>[2]pdc2018!R773</f>
        <v>0</v>
      </c>
      <c r="S773" s="231">
        <f>[2]pdc2018!S773</f>
        <v>0</v>
      </c>
      <c r="T773" s="229">
        <f t="shared" si="66"/>
        <v>0</v>
      </c>
      <c r="U773" s="232" t="str">
        <f t="shared" si="67"/>
        <v/>
      </c>
      <c r="V773" s="229">
        <f t="shared" si="68"/>
        <v>0</v>
      </c>
      <c r="W773" s="232" t="str">
        <f t="shared" si="69"/>
        <v/>
      </c>
      <c r="X773" s="229">
        <f t="shared" si="70"/>
        <v>0</v>
      </c>
      <c r="Y773" s="232" t="str">
        <f t="shared" si="71"/>
        <v/>
      </c>
    </row>
    <row r="774" spans="1:25" ht="22.5" customHeight="1">
      <c r="A774" s="287" t="s">
        <v>2022</v>
      </c>
      <c r="B774" s="288" t="s">
        <v>1297</v>
      </c>
      <c r="C774" s="289" t="s">
        <v>2721</v>
      </c>
      <c r="D774" s="289" t="s">
        <v>921</v>
      </c>
      <c r="E774" s="245" t="s">
        <v>2158</v>
      </c>
      <c r="F774" s="245" t="s">
        <v>2159</v>
      </c>
      <c r="G774" s="259" t="s">
        <v>734</v>
      </c>
      <c r="H774" s="259" t="s">
        <v>2160</v>
      </c>
      <c r="I774" s="260" t="s">
        <v>1338</v>
      </c>
      <c r="J774" s="261" t="s">
        <v>2449</v>
      </c>
      <c r="K774" s="364" t="s">
        <v>1338</v>
      </c>
      <c r="L774" s="5" t="s">
        <v>2015</v>
      </c>
      <c r="M774" s="249"/>
      <c r="N774" s="229">
        <f>[2]pdc2018!N774</f>
        <v>127295.53</v>
      </c>
      <c r="O774" s="230">
        <f>[2]pdc2018!O774</f>
        <v>116900</v>
      </c>
      <c r="P774" s="230">
        <f>[2]pdc2018!P774</f>
        <v>150000</v>
      </c>
      <c r="Q774" s="230">
        <f>[2]pdc2018!Q774</f>
        <v>152000</v>
      </c>
      <c r="R774" s="230">
        <f>[2]pdc2018!R774</f>
        <v>152000</v>
      </c>
      <c r="S774" s="231">
        <f>[2]pdc2018!S774</f>
        <v>152000</v>
      </c>
      <c r="T774" s="229">
        <f t="shared" si="66"/>
        <v>2000</v>
      </c>
      <c r="U774" s="232">
        <f t="shared" si="67"/>
        <v>1.3333333333333334E-2</v>
      </c>
      <c r="V774" s="229">
        <f t="shared" si="68"/>
        <v>0</v>
      </c>
      <c r="W774" s="232">
        <f t="shared" si="69"/>
        <v>0</v>
      </c>
      <c r="X774" s="229">
        <f t="shared" si="70"/>
        <v>0</v>
      </c>
      <c r="Y774" s="232">
        <f t="shared" si="71"/>
        <v>0</v>
      </c>
    </row>
    <row r="775" spans="1:25" ht="22.5" customHeight="1">
      <c r="A775" s="290" t="s">
        <v>1339</v>
      </c>
      <c r="B775" s="291" t="s">
        <v>1297</v>
      </c>
      <c r="C775" s="292" t="s">
        <v>2998</v>
      </c>
      <c r="D775" s="292" t="s">
        <v>2719</v>
      </c>
      <c r="E775" s="258" t="s">
        <v>1341</v>
      </c>
      <c r="F775" s="236" t="s">
        <v>1340</v>
      </c>
      <c r="G775" s="259"/>
      <c r="H775" s="259"/>
      <c r="I775" s="260"/>
      <c r="J775" s="261"/>
      <c r="K775" s="364"/>
      <c r="L775" s="365"/>
      <c r="M775" s="249"/>
      <c r="N775" s="229">
        <f>[2]pdc2018!N775</f>
        <v>0</v>
      </c>
      <c r="O775" s="230">
        <f>[2]pdc2018!O775</f>
        <v>0</v>
      </c>
      <c r="P775" s="230">
        <f>[2]pdc2018!P775</f>
        <v>0</v>
      </c>
      <c r="Q775" s="230">
        <f>[2]pdc2018!Q775</f>
        <v>0</v>
      </c>
      <c r="R775" s="230">
        <f>[2]pdc2018!R775</f>
        <v>0</v>
      </c>
      <c r="S775" s="231">
        <f>[2]pdc2018!S775</f>
        <v>0</v>
      </c>
      <c r="T775" s="229">
        <f t="shared" si="66"/>
        <v>0</v>
      </c>
      <c r="U775" s="232" t="str">
        <f t="shared" si="67"/>
        <v/>
      </c>
      <c r="V775" s="229">
        <f t="shared" si="68"/>
        <v>0</v>
      </c>
      <c r="W775" s="232" t="str">
        <f t="shared" si="69"/>
        <v/>
      </c>
      <c r="X775" s="229">
        <f t="shared" si="70"/>
        <v>0</v>
      </c>
      <c r="Y775" s="232" t="str">
        <f t="shared" si="71"/>
        <v/>
      </c>
    </row>
    <row r="776" spans="1:25" ht="22.5" customHeight="1">
      <c r="A776" s="287" t="s">
        <v>1342</v>
      </c>
      <c r="B776" s="288" t="s">
        <v>1297</v>
      </c>
      <c r="C776" s="289" t="s">
        <v>2998</v>
      </c>
      <c r="D776" s="289" t="s">
        <v>2717</v>
      </c>
      <c r="E776" s="265" t="s">
        <v>1341</v>
      </c>
      <c r="F776" s="245" t="s">
        <v>1340</v>
      </c>
      <c r="G776" s="259" t="s">
        <v>737</v>
      </c>
      <c r="H776" s="259" t="s">
        <v>1311</v>
      </c>
      <c r="I776" s="260" t="s">
        <v>1312</v>
      </c>
      <c r="J776" s="261" t="s">
        <v>2451</v>
      </c>
      <c r="K776" s="364" t="s">
        <v>2152</v>
      </c>
      <c r="L776" s="5" t="s">
        <v>1307</v>
      </c>
      <c r="M776" s="249"/>
      <c r="N776" s="229">
        <f>[2]pdc2018!N776</f>
        <v>22000</v>
      </c>
      <c r="O776" s="230">
        <f>[2]pdc2018!O776</f>
        <v>0</v>
      </c>
      <c r="P776" s="230">
        <f>[2]pdc2018!P776</f>
        <v>0</v>
      </c>
      <c r="Q776" s="230">
        <f>[2]pdc2018!Q776</f>
        <v>0</v>
      </c>
      <c r="R776" s="230">
        <f>[2]pdc2018!R776</f>
        <v>0</v>
      </c>
      <c r="S776" s="231">
        <f>[2]pdc2018!S776</f>
        <v>0</v>
      </c>
      <c r="T776" s="229">
        <f t="shared" si="66"/>
        <v>0</v>
      </c>
      <c r="U776" s="232" t="str">
        <f t="shared" si="67"/>
        <v/>
      </c>
      <c r="V776" s="229">
        <f t="shared" si="68"/>
        <v>0</v>
      </c>
      <c r="W776" s="232" t="str">
        <f t="shared" si="69"/>
        <v/>
      </c>
      <c r="X776" s="229">
        <f t="shared" si="70"/>
        <v>0</v>
      </c>
      <c r="Y776" s="232" t="str">
        <f t="shared" si="71"/>
        <v/>
      </c>
    </row>
    <row r="777" spans="1:25" ht="22.5" customHeight="1">
      <c r="A777" s="290" t="s">
        <v>1343</v>
      </c>
      <c r="B777" s="291" t="s">
        <v>1297</v>
      </c>
      <c r="C777" s="292" t="s">
        <v>1755</v>
      </c>
      <c r="D777" s="292" t="s">
        <v>2719</v>
      </c>
      <c r="E777" s="258" t="s">
        <v>1345</v>
      </c>
      <c r="F777" s="258" t="s">
        <v>1344</v>
      </c>
      <c r="G777" s="259"/>
      <c r="H777" s="259"/>
      <c r="I777" s="260"/>
      <c r="J777" s="261"/>
      <c r="K777" s="364"/>
      <c r="L777" s="365"/>
      <c r="M777" s="249"/>
      <c r="N777" s="229">
        <f>[2]pdc2018!N777</f>
        <v>0</v>
      </c>
      <c r="O777" s="230">
        <f>[2]pdc2018!O777</f>
        <v>0</v>
      </c>
      <c r="P777" s="230">
        <f>[2]pdc2018!P777</f>
        <v>0</v>
      </c>
      <c r="Q777" s="230">
        <f>[2]pdc2018!Q777</f>
        <v>0</v>
      </c>
      <c r="R777" s="230">
        <f>[2]pdc2018!R777</f>
        <v>0</v>
      </c>
      <c r="S777" s="231">
        <f>[2]pdc2018!S777</f>
        <v>0</v>
      </c>
      <c r="T777" s="229">
        <f t="shared" ref="T777:T796" si="72">IF(P777="","",Q777-P777)</f>
        <v>0</v>
      </c>
      <c r="U777" s="232" t="str">
        <f t="shared" ref="U777:U796" si="73">IF(P777=0,"",T777/P777)</f>
        <v/>
      </c>
      <c r="V777" s="229">
        <f t="shared" ref="V777:V796" si="74">IF(Q777="","",R777-Q777)</f>
        <v>0</v>
      </c>
      <c r="W777" s="232" t="str">
        <f t="shared" ref="W777:W796" si="75">IF(Q777=0,"",V777/Q777)</f>
        <v/>
      </c>
      <c r="X777" s="229">
        <f t="shared" ref="X777:X796" si="76">IF(R777="","",S777-R777)</f>
        <v>0</v>
      </c>
      <c r="Y777" s="232" t="str">
        <f t="shared" ref="Y777:Y796" si="77">IF(R777=0,"",X777/R777)</f>
        <v/>
      </c>
    </row>
    <row r="778" spans="1:25" ht="22.5" customHeight="1">
      <c r="A778" s="287" t="s">
        <v>3829</v>
      </c>
      <c r="B778" s="288" t="s">
        <v>1297</v>
      </c>
      <c r="C778" s="289" t="s">
        <v>1755</v>
      </c>
      <c r="D778" s="289" t="s">
        <v>2629</v>
      </c>
      <c r="E778" s="265" t="s">
        <v>3830</v>
      </c>
      <c r="F778" s="294" t="s">
        <v>3831</v>
      </c>
      <c r="G778" s="259" t="s">
        <v>738</v>
      </c>
      <c r="H778" s="259" t="s">
        <v>692</v>
      </c>
      <c r="I778" s="260" t="s">
        <v>2452</v>
      </c>
      <c r="J778" s="261" t="s">
        <v>692</v>
      </c>
      <c r="K778" s="364" t="s">
        <v>2452</v>
      </c>
      <c r="L778" s="365" t="s">
        <v>1183</v>
      </c>
      <c r="M778" s="249"/>
      <c r="N778" s="229">
        <f>[2]pdc2018!N778</f>
        <v>0</v>
      </c>
      <c r="O778" s="230">
        <f>[2]pdc2018!O778</f>
        <v>0</v>
      </c>
      <c r="P778" s="230">
        <f>[2]pdc2018!P778</f>
        <v>0</v>
      </c>
      <c r="Q778" s="230">
        <f>[2]pdc2018!Q778</f>
        <v>0</v>
      </c>
      <c r="R778" s="230">
        <f>[2]pdc2018!R778</f>
        <v>0</v>
      </c>
      <c r="S778" s="231">
        <f>[2]pdc2018!S778</f>
        <v>0</v>
      </c>
      <c r="T778" s="229">
        <f t="shared" si="72"/>
        <v>0</v>
      </c>
      <c r="U778" s="232" t="str">
        <f t="shared" si="73"/>
        <v/>
      </c>
      <c r="V778" s="229">
        <f t="shared" si="74"/>
        <v>0</v>
      </c>
      <c r="W778" s="232" t="str">
        <f t="shared" si="75"/>
        <v/>
      </c>
      <c r="X778" s="229">
        <f t="shared" si="76"/>
        <v>0</v>
      </c>
      <c r="Y778" s="232" t="str">
        <f t="shared" si="77"/>
        <v/>
      </c>
    </row>
    <row r="779" spans="1:25" ht="22.5" customHeight="1">
      <c r="A779" s="287" t="s">
        <v>1346</v>
      </c>
      <c r="B779" s="288" t="s">
        <v>1297</v>
      </c>
      <c r="C779" s="289" t="s">
        <v>1755</v>
      </c>
      <c r="D779" s="289" t="s">
        <v>2717</v>
      </c>
      <c r="E779" s="265" t="s">
        <v>1348</v>
      </c>
      <c r="F779" s="294" t="s">
        <v>1347</v>
      </c>
      <c r="G779" s="259" t="s">
        <v>738</v>
      </c>
      <c r="H779" s="259" t="s">
        <v>692</v>
      </c>
      <c r="I779" s="260" t="s">
        <v>2452</v>
      </c>
      <c r="J779" s="261" t="s">
        <v>692</v>
      </c>
      <c r="K779" s="364" t="s">
        <v>2452</v>
      </c>
      <c r="L779" s="5" t="s">
        <v>1183</v>
      </c>
      <c r="M779" s="249"/>
      <c r="N779" s="229">
        <f>[2]pdc2018!N779</f>
        <v>0</v>
      </c>
      <c r="O779" s="230">
        <f>[2]pdc2018!O779</f>
        <v>0</v>
      </c>
      <c r="P779" s="230">
        <f>[2]pdc2018!P779</f>
        <v>0</v>
      </c>
      <c r="Q779" s="230">
        <f>[2]pdc2018!Q779</f>
        <v>0</v>
      </c>
      <c r="R779" s="230">
        <f>[2]pdc2018!R779</f>
        <v>0</v>
      </c>
      <c r="S779" s="231">
        <f>[2]pdc2018!S779</f>
        <v>0</v>
      </c>
      <c r="T779" s="229">
        <f t="shared" si="72"/>
        <v>0</v>
      </c>
      <c r="U779" s="232" t="str">
        <f t="shared" si="73"/>
        <v/>
      </c>
      <c r="V779" s="229">
        <f t="shared" si="74"/>
        <v>0</v>
      </c>
      <c r="W779" s="232" t="str">
        <f t="shared" si="75"/>
        <v/>
      </c>
      <c r="X779" s="229">
        <f t="shared" si="76"/>
        <v>0</v>
      </c>
      <c r="Y779" s="232" t="str">
        <f t="shared" si="77"/>
        <v/>
      </c>
    </row>
    <row r="780" spans="1:25" ht="22.5" customHeight="1">
      <c r="A780" s="290" t="s">
        <v>1349</v>
      </c>
      <c r="B780" s="291" t="s">
        <v>1297</v>
      </c>
      <c r="C780" s="292" t="s">
        <v>2722</v>
      </c>
      <c r="D780" s="292" t="s">
        <v>2719</v>
      </c>
      <c r="E780" s="258" t="s">
        <v>1351</v>
      </c>
      <c r="F780" s="258" t="s">
        <v>1350</v>
      </c>
      <c r="G780" s="259"/>
      <c r="H780" s="259"/>
      <c r="I780" s="260"/>
      <c r="J780" s="261"/>
      <c r="K780" s="364"/>
      <c r="L780" s="365"/>
      <c r="M780" s="249"/>
      <c r="N780" s="229">
        <f>[2]pdc2018!N780</f>
        <v>0</v>
      </c>
      <c r="O780" s="230">
        <f>[2]pdc2018!O780</f>
        <v>0</v>
      </c>
      <c r="P780" s="230">
        <f>[2]pdc2018!P780</f>
        <v>0</v>
      </c>
      <c r="Q780" s="230">
        <f>[2]pdc2018!Q780</f>
        <v>0</v>
      </c>
      <c r="R780" s="230">
        <f>[2]pdc2018!R780</f>
        <v>0</v>
      </c>
      <c r="S780" s="231">
        <f>[2]pdc2018!S780</f>
        <v>0</v>
      </c>
      <c r="T780" s="229">
        <f t="shared" si="72"/>
        <v>0</v>
      </c>
      <c r="U780" s="232" t="str">
        <f t="shared" si="73"/>
        <v/>
      </c>
      <c r="V780" s="229">
        <f t="shared" si="74"/>
        <v>0</v>
      </c>
      <c r="W780" s="232" t="str">
        <f t="shared" si="75"/>
        <v/>
      </c>
      <c r="X780" s="229">
        <f t="shared" si="76"/>
        <v>0</v>
      </c>
      <c r="Y780" s="232" t="str">
        <f t="shared" si="77"/>
        <v/>
      </c>
    </row>
    <row r="781" spans="1:25" ht="22.5" customHeight="1">
      <c r="A781" s="287" t="s">
        <v>1352</v>
      </c>
      <c r="B781" s="288" t="s">
        <v>1297</v>
      </c>
      <c r="C781" s="289" t="s">
        <v>2722</v>
      </c>
      <c r="D781" s="289" t="s">
        <v>2717</v>
      </c>
      <c r="E781" s="265" t="s">
        <v>1351</v>
      </c>
      <c r="F781" s="265" t="s">
        <v>1350</v>
      </c>
      <c r="G781" s="259" t="s">
        <v>745</v>
      </c>
      <c r="H781" s="259" t="s">
        <v>2161</v>
      </c>
      <c r="I781" s="260" t="s">
        <v>2162</v>
      </c>
      <c r="J781" s="261" t="s">
        <v>136</v>
      </c>
      <c r="K781" s="364" t="s">
        <v>2413</v>
      </c>
      <c r="L781" s="5" t="s">
        <v>2223</v>
      </c>
      <c r="M781" s="249"/>
      <c r="N781" s="229">
        <f>[2]pdc2018!N781</f>
        <v>107226.86</v>
      </c>
      <c r="O781" s="230">
        <f>[2]pdc2018!O781</f>
        <v>190000</v>
      </c>
      <c r="P781" s="230">
        <f>[2]pdc2018!P781</f>
        <v>115000</v>
      </c>
      <c r="Q781" s="230">
        <f>[2]pdc2018!Q781</f>
        <v>120000</v>
      </c>
      <c r="R781" s="230">
        <f>[2]pdc2018!R781</f>
        <v>120000</v>
      </c>
      <c r="S781" s="231">
        <f>[2]pdc2018!S781</f>
        <v>120000</v>
      </c>
      <c r="T781" s="229">
        <f t="shared" si="72"/>
        <v>5000</v>
      </c>
      <c r="U781" s="232">
        <f t="shared" si="73"/>
        <v>4.3478260869565216E-2</v>
      </c>
      <c r="V781" s="229">
        <f t="shared" si="74"/>
        <v>0</v>
      </c>
      <c r="W781" s="232">
        <f t="shared" si="75"/>
        <v>0</v>
      </c>
      <c r="X781" s="229">
        <f t="shared" si="76"/>
        <v>0</v>
      </c>
      <c r="Y781" s="232">
        <f t="shared" si="77"/>
        <v>0</v>
      </c>
    </row>
    <row r="782" spans="1:25" ht="22.5" customHeight="1">
      <c r="A782" s="290" t="s">
        <v>1353</v>
      </c>
      <c r="B782" s="291" t="s">
        <v>1297</v>
      </c>
      <c r="C782" s="292" t="s">
        <v>2723</v>
      </c>
      <c r="D782" s="292" t="s">
        <v>2719</v>
      </c>
      <c r="E782" s="258" t="s">
        <v>1355</v>
      </c>
      <c r="F782" s="236" t="s">
        <v>1354</v>
      </c>
      <c r="G782" s="259"/>
      <c r="H782" s="259"/>
      <c r="I782" s="260"/>
      <c r="J782" s="261"/>
      <c r="K782" s="364"/>
      <c r="L782" s="365"/>
      <c r="M782" s="249"/>
      <c r="N782" s="229">
        <f>[2]pdc2018!N782</f>
        <v>0</v>
      </c>
      <c r="O782" s="230">
        <f>[2]pdc2018!O782</f>
        <v>0</v>
      </c>
      <c r="P782" s="230">
        <f>[2]pdc2018!P782</f>
        <v>0</v>
      </c>
      <c r="Q782" s="230">
        <f>[2]pdc2018!Q782</f>
        <v>0</v>
      </c>
      <c r="R782" s="230">
        <f>[2]pdc2018!R782</f>
        <v>0</v>
      </c>
      <c r="S782" s="231">
        <f>[2]pdc2018!S782</f>
        <v>0</v>
      </c>
      <c r="T782" s="229">
        <f t="shared" si="72"/>
        <v>0</v>
      </c>
      <c r="U782" s="232" t="str">
        <f t="shared" si="73"/>
        <v/>
      </c>
      <c r="V782" s="229">
        <f t="shared" si="74"/>
        <v>0</v>
      </c>
      <c r="W782" s="232" t="str">
        <f t="shared" si="75"/>
        <v/>
      </c>
      <c r="X782" s="229">
        <f t="shared" si="76"/>
        <v>0</v>
      </c>
      <c r="Y782" s="232" t="str">
        <f t="shared" si="77"/>
        <v/>
      </c>
    </row>
    <row r="783" spans="1:25" ht="22.5" customHeight="1">
      <c r="A783" s="287" t="s">
        <v>1356</v>
      </c>
      <c r="B783" s="288" t="s">
        <v>1297</v>
      </c>
      <c r="C783" s="289" t="s">
        <v>2723</v>
      </c>
      <c r="D783" s="289" t="s">
        <v>2717</v>
      </c>
      <c r="E783" s="265" t="s">
        <v>1358</v>
      </c>
      <c r="F783" s="265" t="s">
        <v>1357</v>
      </c>
      <c r="G783" s="259" t="s">
        <v>745</v>
      </c>
      <c r="H783" s="259" t="s">
        <v>2161</v>
      </c>
      <c r="I783" s="260" t="s">
        <v>2162</v>
      </c>
      <c r="J783" s="261" t="s">
        <v>136</v>
      </c>
      <c r="K783" s="364" t="s">
        <v>2413</v>
      </c>
      <c r="L783" s="5" t="s">
        <v>2223</v>
      </c>
      <c r="M783" s="249"/>
      <c r="N783" s="229">
        <f>[2]pdc2018!N783</f>
        <v>184509.47</v>
      </c>
      <c r="O783" s="230">
        <f>[2]pdc2018!O783</f>
        <v>205000</v>
      </c>
      <c r="P783" s="230">
        <f>[2]pdc2018!P783</f>
        <v>205000</v>
      </c>
      <c r="Q783" s="230">
        <f>[2]pdc2018!Q783</f>
        <v>210000</v>
      </c>
      <c r="R783" s="230">
        <f>[2]pdc2018!R783</f>
        <v>210000</v>
      </c>
      <c r="S783" s="231">
        <f>[2]pdc2018!S783</f>
        <v>210000</v>
      </c>
      <c r="T783" s="229">
        <f t="shared" si="72"/>
        <v>5000</v>
      </c>
      <c r="U783" s="232">
        <f t="shared" si="73"/>
        <v>2.4390243902439025E-2</v>
      </c>
      <c r="V783" s="229">
        <f t="shared" si="74"/>
        <v>0</v>
      </c>
      <c r="W783" s="232">
        <f t="shared" si="75"/>
        <v>0</v>
      </c>
      <c r="X783" s="229">
        <f t="shared" si="76"/>
        <v>0</v>
      </c>
      <c r="Y783" s="232">
        <f t="shared" si="77"/>
        <v>0</v>
      </c>
    </row>
    <row r="784" spans="1:25" ht="22.5" customHeight="1">
      <c r="A784" s="290" t="s">
        <v>1359</v>
      </c>
      <c r="B784" s="291" t="s">
        <v>1297</v>
      </c>
      <c r="C784" s="292" t="s">
        <v>2724</v>
      </c>
      <c r="D784" s="292" t="s">
        <v>2719</v>
      </c>
      <c r="E784" s="258" t="s">
        <v>1361</v>
      </c>
      <c r="F784" s="236" t="s">
        <v>1360</v>
      </c>
      <c r="G784" s="259"/>
      <c r="H784" s="259"/>
      <c r="I784" s="260"/>
      <c r="J784" s="261"/>
      <c r="K784" s="364"/>
      <c r="L784" s="365"/>
      <c r="M784" s="249"/>
      <c r="N784" s="229">
        <f>[2]pdc2018!N784</f>
        <v>0</v>
      </c>
      <c r="O784" s="230">
        <f>[2]pdc2018!O784</f>
        <v>0</v>
      </c>
      <c r="P784" s="230">
        <f>[2]pdc2018!P784</f>
        <v>0</v>
      </c>
      <c r="Q784" s="230">
        <f>[2]pdc2018!Q784</f>
        <v>0</v>
      </c>
      <c r="R784" s="230">
        <f>[2]pdc2018!R784</f>
        <v>0</v>
      </c>
      <c r="S784" s="231">
        <f>[2]pdc2018!S784</f>
        <v>0</v>
      </c>
      <c r="T784" s="229">
        <f t="shared" si="72"/>
        <v>0</v>
      </c>
      <c r="U784" s="232" t="str">
        <f t="shared" si="73"/>
        <v/>
      </c>
      <c r="V784" s="229">
        <f t="shared" si="74"/>
        <v>0</v>
      </c>
      <c r="W784" s="232" t="str">
        <f t="shared" si="75"/>
        <v/>
      </c>
      <c r="X784" s="229">
        <f t="shared" si="76"/>
        <v>0</v>
      </c>
      <c r="Y784" s="232" t="str">
        <f t="shared" si="77"/>
        <v/>
      </c>
    </row>
    <row r="785" spans="1:25" ht="22.5" customHeight="1">
      <c r="A785" s="287" t="s">
        <v>1362</v>
      </c>
      <c r="B785" s="288" t="s">
        <v>1297</v>
      </c>
      <c r="C785" s="289" t="s">
        <v>2724</v>
      </c>
      <c r="D785" s="289" t="s">
        <v>2717</v>
      </c>
      <c r="E785" s="265" t="s">
        <v>1361</v>
      </c>
      <c r="F785" s="245" t="s">
        <v>1360</v>
      </c>
      <c r="G785" s="259" t="s">
        <v>745</v>
      </c>
      <c r="H785" s="259" t="s">
        <v>2161</v>
      </c>
      <c r="I785" s="260" t="s">
        <v>2162</v>
      </c>
      <c r="J785" s="261" t="s">
        <v>136</v>
      </c>
      <c r="K785" s="364" t="s">
        <v>2413</v>
      </c>
      <c r="L785" s="5" t="s">
        <v>2223</v>
      </c>
      <c r="M785" s="249"/>
      <c r="N785" s="229">
        <f>[2]pdc2018!N785</f>
        <v>41955.18</v>
      </c>
      <c r="O785" s="230">
        <f>[2]pdc2018!O785</f>
        <v>41000</v>
      </c>
      <c r="P785" s="230">
        <f>[2]pdc2018!P785</f>
        <v>41000</v>
      </c>
      <c r="Q785" s="230">
        <f>[2]pdc2018!Q785</f>
        <v>41000</v>
      </c>
      <c r="R785" s="230">
        <f>[2]pdc2018!R785</f>
        <v>41000</v>
      </c>
      <c r="S785" s="231">
        <f>[2]pdc2018!S785</f>
        <v>41000</v>
      </c>
      <c r="T785" s="229">
        <f t="shared" si="72"/>
        <v>0</v>
      </c>
      <c r="U785" s="232">
        <f t="shared" si="73"/>
        <v>0</v>
      </c>
      <c r="V785" s="229">
        <f t="shared" si="74"/>
        <v>0</v>
      </c>
      <c r="W785" s="232">
        <f t="shared" si="75"/>
        <v>0</v>
      </c>
      <c r="X785" s="229">
        <f t="shared" si="76"/>
        <v>0</v>
      </c>
      <c r="Y785" s="232">
        <f t="shared" si="77"/>
        <v>0</v>
      </c>
    </row>
    <row r="786" spans="1:25" ht="22.5" customHeight="1">
      <c r="A786" s="290" t="s">
        <v>1363</v>
      </c>
      <c r="B786" s="291" t="s">
        <v>1297</v>
      </c>
      <c r="C786" s="292" t="s">
        <v>2726</v>
      </c>
      <c r="D786" s="292" t="s">
        <v>2719</v>
      </c>
      <c r="E786" s="258" t="s">
        <v>3387</v>
      </c>
      <c r="F786" s="236" t="s">
        <v>3388</v>
      </c>
      <c r="G786" s="259"/>
      <c r="H786" s="259"/>
      <c r="I786" s="260"/>
      <c r="J786" s="261"/>
      <c r="K786" s="364"/>
      <c r="L786" s="365"/>
      <c r="M786" s="249"/>
      <c r="N786" s="229">
        <f>[2]pdc2018!N786</f>
        <v>0</v>
      </c>
      <c r="O786" s="230">
        <f>[2]pdc2018!O786</f>
        <v>0</v>
      </c>
      <c r="P786" s="230">
        <f>[2]pdc2018!P786</f>
        <v>0</v>
      </c>
      <c r="Q786" s="230">
        <f>[2]pdc2018!Q786</f>
        <v>0</v>
      </c>
      <c r="R786" s="230">
        <f>[2]pdc2018!R786</f>
        <v>0</v>
      </c>
      <c r="S786" s="231">
        <f>[2]pdc2018!S786</f>
        <v>0</v>
      </c>
      <c r="T786" s="229">
        <f t="shared" si="72"/>
        <v>0</v>
      </c>
      <c r="U786" s="232" t="str">
        <f t="shared" si="73"/>
        <v/>
      </c>
      <c r="V786" s="229">
        <f t="shared" si="74"/>
        <v>0</v>
      </c>
      <c r="W786" s="232" t="str">
        <f t="shared" si="75"/>
        <v/>
      </c>
      <c r="X786" s="229">
        <f t="shared" si="76"/>
        <v>0</v>
      </c>
      <c r="Y786" s="232" t="str">
        <f t="shared" si="77"/>
        <v/>
      </c>
    </row>
    <row r="787" spans="1:25" ht="22.5" customHeight="1">
      <c r="A787" s="287" t="s">
        <v>1364</v>
      </c>
      <c r="B787" s="288" t="s">
        <v>1297</v>
      </c>
      <c r="C787" s="289" t="s">
        <v>2726</v>
      </c>
      <c r="D787" s="289" t="s">
        <v>2717</v>
      </c>
      <c r="E787" s="265" t="s">
        <v>3387</v>
      </c>
      <c r="F787" s="294" t="s">
        <v>3832</v>
      </c>
      <c r="G787" s="259" t="s">
        <v>745</v>
      </c>
      <c r="H787" s="259" t="s">
        <v>2161</v>
      </c>
      <c r="I787" s="260" t="s">
        <v>2162</v>
      </c>
      <c r="J787" s="261" t="s">
        <v>136</v>
      </c>
      <c r="K787" s="364" t="s">
        <v>2413</v>
      </c>
      <c r="L787" s="5" t="s">
        <v>2223</v>
      </c>
      <c r="M787" s="249"/>
      <c r="N787" s="229">
        <f>[2]pdc2018!N787</f>
        <v>0</v>
      </c>
      <c r="O787" s="230">
        <f>[2]pdc2018!O787</f>
        <v>0</v>
      </c>
      <c r="P787" s="230">
        <f>[2]pdc2018!P787</f>
        <v>0</v>
      </c>
      <c r="Q787" s="230">
        <f>[2]pdc2018!Q787</f>
        <v>0</v>
      </c>
      <c r="R787" s="230">
        <f>[2]pdc2018!R787</f>
        <v>0</v>
      </c>
      <c r="S787" s="231">
        <f>[2]pdc2018!S787</f>
        <v>0</v>
      </c>
      <c r="T787" s="229">
        <f t="shared" si="72"/>
        <v>0</v>
      </c>
      <c r="U787" s="232" t="str">
        <f t="shared" si="73"/>
        <v/>
      </c>
      <c r="V787" s="229">
        <f t="shared" si="74"/>
        <v>0</v>
      </c>
      <c r="W787" s="232" t="str">
        <f t="shared" si="75"/>
        <v/>
      </c>
      <c r="X787" s="229">
        <f t="shared" si="76"/>
        <v>0</v>
      </c>
      <c r="Y787" s="232" t="str">
        <f t="shared" si="77"/>
        <v/>
      </c>
    </row>
    <row r="788" spans="1:25" ht="22.5" customHeight="1">
      <c r="A788" s="290" t="s">
        <v>1365</v>
      </c>
      <c r="B788" s="291" t="s">
        <v>1297</v>
      </c>
      <c r="C788" s="292" t="s">
        <v>1625</v>
      </c>
      <c r="D788" s="292" t="s">
        <v>2719</v>
      </c>
      <c r="E788" s="258" t="s">
        <v>1367</v>
      </c>
      <c r="F788" s="236" t="s">
        <v>1366</v>
      </c>
      <c r="G788" s="259"/>
      <c r="H788" s="259"/>
      <c r="I788" s="260"/>
      <c r="J788" s="261"/>
      <c r="K788" s="364"/>
      <c r="L788" s="365"/>
      <c r="M788" s="249"/>
      <c r="N788" s="229">
        <f>[2]pdc2018!N788</f>
        <v>0</v>
      </c>
      <c r="O788" s="230">
        <f>[2]pdc2018!O788</f>
        <v>0</v>
      </c>
      <c r="P788" s="230">
        <f>[2]pdc2018!P788</f>
        <v>0</v>
      </c>
      <c r="Q788" s="230">
        <f>[2]pdc2018!Q788</f>
        <v>0</v>
      </c>
      <c r="R788" s="230">
        <f>[2]pdc2018!R788</f>
        <v>0</v>
      </c>
      <c r="S788" s="231">
        <f>[2]pdc2018!S788</f>
        <v>0</v>
      </c>
      <c r="T788" s="229">
        <f t="shared" si="72"/>
        <v>0</v>
      </c>
      <c r="U788" s="232" t="str">
        <f t="shared" si="73"/>
        <v/>
      </c>
      <c r="V788" s="229">
        <f t="shared" si="74"/>
        <v>0</v>
      </c>
      <c r="W788" s="232" t="str">
        <f t="shared" si="75"/>
        <v/>
      </c>
      <c r="X788" s="229">
        <f t="shared" si="76"/>
        <v>0</v>
      </c>
      <c r="Y788" s="232" t="str">
        <f t="shared" si="77"/>
        <v/>
      </c>
    </row>
    <row r="789" spans="1:25" ht="22.5" customHeight="1">
      <c r="A789" s="287" t="s">
        <v>1368</v>
      </c>
      <c r="B789" s="288" t="s">
        <v>1297</v>
      </c>
      <c r="C789" s="289" t="s">
        <v>1625</v>
      </c>
      <c r="D789" s="289" t="s">
        <v>2717</v>
      </c>
      <c r="E789" s="265" t="s">
        <v>1367</v>
      </c>
      <c r="F789" s="245" t="s">
        <v>1366</v>
      </c>
      <c r="G789" s="259" t="s">
        <v>745</v>
      </c>
      <c r="H789" s="259" t="s">
        <v>2161</v>
      </c>
      <c r="I789" s="260" t="s">
        <v>2162</v>
      </c>
      <c r="J789" s="261" t="s">
        <v>136</v>
      </c>
      <c r="K789" s="364" t="s">
        <v>2413</v>
      </c>
      <c r="L789" s="5" t="s">
        <v>2223</v>
      </c>
      <c r="M789" s="228"/>
      <c r="N789" s="229">
        <f>[2]pdc2018!N789</f>
        <v>181879.46</v>
      </c>
      <c r="O789" s="230">
        <f>[2]pdc2018!O789</f>
        <v>177000</v>
      </c>
      <c r="P789" s="230">
        <f>[2]pdc2018!P789</f>
        <v>181000</v>
      </c>
      <c r="Q789" s="230">
        <f>[2]pdc2018!Q789</f>
        <v>183000</v>
      </c>
      <c r="R789" s="230">
        <f>[2]pdc2018!R789</f>
        <v>185000</v>
      </c>
      <c r="S789" s="231">
        <f>[2]pdc2018!S789</f>
        <v>187000</v>
      </c>
      <c r="T789" s="229">
        <f t="shared" si="72"/>
        <v>2000</v>
      </c>
      <c r="U789" s="232">
        <f t="shared" si="73"/>
        <v>1.1049723756906077E-2</v>
      </c>
      <c r="V789" s="229">
        <f t="shared" si="74"/>
        <v>2000</v>
      </c>
      <c r="W789" s="232">
        <f t="shared" si="75"/>
        <v>1.092896174863388E-2</v>
      </c>
      <c r="X789" s="229">
        <f t="shared" si="76"/>
        <v>2000</v>
      </c>
      <c r="Y789" s="232">
        <f t="shared" si="77"/>
        <v>1.0810810810810811E-2</v>
      </c>
    </row>
    <row r="790" spans="1:25" ht="22.5" customHeight="1">
      <c r="A790" s="219" t="s">
        <v>2163</v>
      </c>
      <c r="B790" s="220" t="s">
        <v>2164</v>
      </c>
      <c r="C790" s="221" t="s">
        <v>2718</v>
      </c>
      <c r="D790" s="221" t="s">
        <v>2719</v>
      </c>
      <c r="E790" s="222" t="s">
        <v>2165</v>
      </c>
      <c r="F790" s="222" t="s">
        <v>2166</v>
      </c>
      <c r="G790" s="223"/>
      <c r="H790" s="223"/>
      <c r="I790" s="224"/>
      <c r="J790" s="225"/>
      <c r="K790" s="362"/>
      <c r="L790" s="363"/>
      <c r="M790" s="300"/>
      <c r="N790" s="229">
        <f>[2]pdc2018!N790</f>
        <v>0</v>
      </c>
      <c r="O790" s="230">
        <f>[2]pdc2018!O790</f>
        <v>0</v>
      </c>
      <c r="P790" s="230">
        <f>[2]pdc2018!P790</f>
        <v>0</v>
      </c>
      <c r="Q790" s="230">
        <f>[2]pdc2018!Q790</f>
        <v>0</v>
      </c>
      <c r="R790" s="230">
        <f>[2]pdc2018!R790</f>
        <v>0</v>
      </c>
      <c r="S790" s="231">
        <f>[2]pdc2018!S790</f>
        <v>0</v>
      </c>
      <c r="T790" s="229">
        <f t="shared" si="72"/>
        <v>0</v>
      </c>
      <c r="U790" s="232" t="str">
        <f t="shared" si="73"/>
        <v/>
      </c>
      <c r="V790" s="229">
        <f t="shared" si="74"/>
        <v>0</v>
      </c>
      <c r="W790" s="232" t="str">
        <f t="shared" si="75"/>
        <v/>
      </c>
      <c r="X790" s="229">
        <f t="shared" si="76"/>
        <v>0</v>
      </c>
      <c r="Y790" s="232" t="str">
        <f t="shared" si="77"/>
        <v/>
      </c>
    </row>
    <row r="791" spans="1:25" ht="22.5" customHeight="1">
      <c r="A791" s="290" t="s">
        <v>2167</v>
      </c>
      <c r="B791" s="234" t="s">
        <v>2164</v>
      </c>
      <c r="C791" s="235" t="s">
        <v>2720</v>
      </c>
      <c r="D791" s="235" t="s">
        <v>2719</v>
      </c>
      <c r="E791" s="236" t="s">
        <v>2165</v>
      </c>
      <c r="F791" s="236" t="s">
        <v>2166</v>
      </c>
      <c r="G791" s="301"/>
      <c r="H791" s="301"/>
      <c r="I791" s="302"/>
      <c r="J791" s="303"/>
      <c r="K791" s="376"/>
      <c r="L791" s="377"/>
      <c r="M791" s="249"/>
      <c r="N791" s="229">
        <f>[2]pdc2018!N791</f>
        <v>0</v>
      </c>
      <c r="O791" s="230">
        <f>[2]pdc2018!O791</f>
        <v>0</v>
      </c>
      <c r="P791" s="230">
        <f>[2]pdc2018!P791</f>
        <v>0</v>
      </c>
      <c r="Q791" s="230">
        <f>[2]pdc2018!Q791</f>
        <v>0</v>
      </c>
      <c r="R791" s="230">
        <f>[2]pdc2018!R791</f>
        <v>0</v>
      </c>
      <c r="S791" s="231">
        <f>[2]pdc2018!S791</f>
        <v>0</v>
      </c>
      <c r="T791" s="229">
        <f t="shared" si="72"/>
        <v>0</v>
      </c>
      <c r="U791" s="232" t="str">
        <f t="shared" si="73"/>
        <v/>
      </c>
      <c r="V791" s="229">
        <f t="shared" si="74"/>
        <v>0</v>
      </c>
      <c r="W791" s="232" t="str">
        <f t="shared" si="75"/>
        <v/>
      </c>
      <c r="X791" s="229">
        <f t="shared" si="76"/>
        <v>0</v>
      </c>
      <c r="Y791" s="232" t="str">
        <f t="shared" si="77"/>
        <v/>
      </c>
    </row>
    <row r="792" spans="1:25" ht="22.5" customHeight="1">
      <c r="A792" s="287" t="s">
        <v>2168</v>
      </c>
      <c r="B792" s="242" t="s">
        <v>2164</v>
      </c>
      <c r="C792" s="243" t="s">
        <v>2720</v>
      </c>
      <c r="D792" s="243" t="s">
        <v>2717</v>
      </c>
      <c r="E792" s="245" t="s">
        <v>2165</v>
      </c>
      <c r="F792" s="245" t="s">
        <v>2166</v>
      </c>
      <c r="G792" s="246" t="s">
        <v>746</v>
      </c>
      <c r="H792" s="246" t="s">
        <v>2169</v>
      </c>
      <c r="I792" s="247" t="s">
        <v>2170</v>
      </c>
      <c r="J792" s="248" t="s">
        <v>136</v>
      </c>
      <c r="K792" s="358" t="s">
        <v>2413</v>
      </c>
      <c r="L792" s="5" t="s">
        <v>2223</v>
      </c>
      <c r="M792" s="228"/>
      <c r="N792" s="229">
        <f>[2]pdc2018!N792</f>
        <v>3360.65</v>
      </c>
      <c r="O792" s="230">
        <f>[2]pdc2018!O792</f>
        <v>5000</v>
      </c>
      <c r="P792" s="230">
        <f>[2]pdc2018!P792</f>
        <v>5000</v>
      </c>
      <c r="Q792" s="230">
        <f>[2]pdc2018!Q792</f>
        <v>5000</v>
      </c>
      <c r="R792" s="230">
        <f>[2]pdc2018!R792</f>
        <v>5000</v>
      </c>
      <c r="S792" s="231">
        <f>[2]pdc2018!S792</f>
        <v>5000</v>
      </c>
      <c r="T792" s="229">
        <f t="shared" si="72"/>
        <v>0</v>
      </c>
      <c r="U792" s="232">
        <f t="shared" si="73"/>
        <v>0</v>
      </c>
      <c r="V792" s="229">
        <f t="shared" si="74"/>
        <v>0</v>
      </c>
      <c r="W792" s="232">
        <f t="shared" si="75"/>
        <v>0</v>
      </c>
      <c r="X792" s="229">
        <f t="shared" si="76"/>
        <v>0</v>
      </c>
      <c r="Y792" s="232">
        <f t="shared" si="77"/>
        <v>0</v>
      </c>
    </row>
    <row r="793" spans="1:25" ht="22.5" customHeight="1">
      <c r="A793" s="219" t="s">
        <v>1369</v>
      </c>
      <c r="B793" s="220" t="s">
        <v>2726</v>
      </c>
      <c r="C793" s="221" t="s">
        <v>2718</v>
      </c>
      <c r="D793" s="221" t="s">
        <v>2719</v>
      </c>
      <c r="E793" s="222" t="s">
        <v>1371</v>
      </c>
      <c r="F793" s="222" t="s">
        <v>1370</v>
      </c>
      <c r="G793" s="223"/>
      <c r="H793" s="223"/>
      <c r="I793" s="224"/>
      <c r="J793" s="225"/>
      <c r="K793" s="362"/>
      <c r="L793" s="363"/>
      <c r="M793" s="249"/>
      <c r="N793" s="229">
        <f>[2]pdc2018!N793</f>
        <v>0</v>
      </c>
      <c r="O793" s="230">
        <f>[2]pdc2018!O793</f>
        <v>0</v>
      </c>
      <c r="P793" s="230">
        <f>[2]pdc2018!P793</f>
        <v>0</v>
      </c>
      <c r="Q793" s="230">
        <f>[2]pdc2018!Q793</f>
        <v>0</v>
      </c>
      <c r="R793" s="230">
        <f>[2]pdc2018!R793</f>
        <v>0</v>
      </c>
      <c r="S793" s="231">
        <f>[2]pdc2018!S793</f>
        <v>0</v>
      </c>
      <c r="T793" s="229">
        <f t="shared" si="72"/>
        <v>0</v>
      </c>
      <c r="U793" s="232" t="str">
        <f t="shared" si="73"/>
        <v/>
      </c>
      <c r="V793" s="229">
        <f t="shared" si="74"/>
        <v>0</v>
      </c>
      <c r="W793" s="232" t="str">
        <f t="shared" si="75"/>
        <v/>
      </c>
      <c r="X793" s="229">
        <f t="shared" si="76"/>
        <v>0</v>
      </c>
      <c r="Y793" s="232" t="str">
        <f t="shared" si="77"/>
        <v/>
      </c>
    </row>
    <row r="794" spans="1:25" ht="22.5" customHeight="1">
      <c r="A794" s="290" t="s">
        <v>1372</v>
      </c>
      <c r="B794" s="291" t="s">
        <v>2726</v>
      </c>
      <c r="C794" s="292" t="s">
        <v>2720</v>
      </c>
      <c r="D794" s="292" t="s">
        <v>2719</v>
      </c>
      <c r="E794" s="236" t="s">
        <v>1374</v>
      </c>
      <c r="F794" s="236" t="s">
        <v>1373</v>
      </c>
      <c r="G794" s="259"/>
      <c r="H794" s="259"/>
      <c r="I794" s="260"/>
      <c r="J794" s="261"/>
      <c r="K794" s="364"/>
      <c r="L794" s="365"/>
      <c r="M794" s="249"/>
      <c r="N794" s="229">
        <f>[2]pdc2018!N794</f>
        <v>0</v>
      </c>
      <c r="O794" s="230">
        <f>[2]pdc2018!O794</f>
        <v>0</v>
      </c>
      <c r="P794" s="230">
        <f>[2]pdc2018!P794</f>
        <v>0</v>
      </c>
      <c r="Q794" s="230">
        <f>[2]pdc2018!Q794</f>
        <v>0</v>
      </c>
      <c r="R794" s="230">
        <f>[2]pdc2018!R794</f>
        <v>0</v>
      </c>
      <c r="S794" s="231">
        <f>[2]pdc2018!S794</f>
        <v>0</v>
      </c>
      <c r="T794" s="229">
        <f t="shared" si="72"/>
        <v>0</v>
      </c>
      <c r="U794" s="232" t="str">
        <f t="shared" si="73"/>
        <v/>
      </c>
      <c r="V794" s="229">
        <f t="shared" si="74"/>
        <v>0</v>
      </c>
      <c r="W794" s="232" t="str">
        <f t="shared" si="75"/>
        <v/>
      </c>
      <c r="X794" s="229">
        <f t="shared" si="76"/>
        <v>0</v>
      </c>
      <c r="Y794" s="232" t="str">
        <f t="shared" si="77"/>
        <v/>
      </c>
    </row>
    <row r="795" spans="1:25" ht="22.5" customHeight="1">
      <c r="A795" s="262" t="s">
        <v>1375</v>
      </c>
      <c r="B795" s="263" t="s">
        <v>2726</v>
      </c>
      <c r="C795" s="264" t="s">
        <v>2720</v>
      </c>
      <c r="D795" s="264" t="s">
        <v>2717</v>
      </c>
      <c r="E795" s="245" t="s">
        <v>1374</v>
      </c>
      <c r="F795" s="245" t="s">
        <v>1373</v>
      </c>
      <c r="G795" s="259" t="s">
        <v>59</v>
      </c>
      <c r="H795" s="259" t="s">
        <v>2885</v>
      </c>
      <c r="I795" s="260" t="s">
        <v>134</v>
      </c>
      <c r="J795" s="261" t="s">
        <v>2421</v>
      </c>
      <c r="K795" s="364" t="s">
        <v>2422</v>
      </c>
      <c r="L795" s="366" t="s">
        <v>135</v>
      </c>
      <c r="M795" s="249"/>
      <c r="N795" s="229">
        <f>[2]pdc2018!N795</f>
        <v>-1446693.2</v>
      </c>
      <c r="O795" s="230">
        <f>[2]pdc2018!O795</f>
        <v>0</v>
      </c>
      <c r="P795" s="230">
        <f>[2]pdc2018!P795</f>
        <v>0</v>
      </c>
      <c r="Q795" s="230">
        <f>[2]pdc2018!Q795</f>
        <v>0</v>
      </c>
      <c r="R795" s="230">
        <f>[2]pdc2018!R795</f>
        <v>0</v>
      </c>
      <c r="S795" s="231">
        <f>[2]pdc2018!S795</f>
        <v>0</v>
      </c>
      <c r="T795" s="229">
        <f t="shared" si="72"/>
        <v>0</v>
      </c>
      <c r="U795" s="232" t="str">
        <f t="shared" si="73"/>
        <v/>
      </c>
      <c r="V795" s="229">
        <f t="shared" si="74"/>
        <v>0</v>
      </c>
      <c r="W795" s="232" t="str">
        <f t="shared" si="75"/>
        <v/>
      </c>
      <c r="X795" s="229">
        <f t="shared" si="76"/>
        <v>0</v>
      </c>
      <c r="Y795" s="232" t="str">
        <f t="shared" si="77"/>
        <v/>
      </c>
    </row>
    <row r="796" spans="1:25" ht="22.5" customHeight="1">
      <c r="A796" s="255" t="s">
        <v>1376</v>
      </c>
      <c r="B796" s="256" t="s">
        <v>2726</v>
      </c>
      <c r="C796" s="257" t="s">
        <v>2721</v>
      </c>
      <c r="D796" s="257" t="s">
        <v>2719</v>
      </c>
      <c r="E796" s="236" t="s">
        <v>1378</v>
      </c>
      <c r="F796" s="295" t="s">
        <v>1377</v>
      </c>
      <c r="G796" s="259"/>
      <c r="H796" s="259"/>
      <c r="I796" s="260"/>
      <c r="J796" s="261"/>
      <c r="K796" s="364"/>
      <c r="L796" s="365"/>
      <c r="M796" s="249"/>
      <c r="N796" s="229">
        <f>[2]pdc2018!N796</f>
        <v>0</v>
      </c>
      <c r="O796" s="230">
        <f>[2]pdc2018!O796</f>
        <v>0</v>
      </c>
      <c r="P796" s="230">
        <f>[2]pdc2018!P796</f>
        <v>0</v>
      </c>
      <c r="Q796" s="230">
        <f>[2]pdc2018!Q796</f>
        <v>0</v>
      </c>
      <c r="R796" s="230">
        <f>[2]pdc2018!R796</f>
        <v>0</v>
      </c>
      <c r="S796" s="231">
        <f>[2]pdc2018!S796</f>
        <v>0</v>
      </c>
      <c r="T796" s="229">
        <f t="shared" si="72"/>
        <v>0</v>
      </c>
      <c r="U796" s="232" t="str">
        <f t="shared" si="73"/>
        <v/>
      </c>
      <c r="V796" s="229">
        <f t="shared" si="74"/>
        <v>0</v>
      </c>
      <c r="W796" s="232" t="str">
        <f t="shared" si="75"/>
        <v/>
      </c>
      <c r="X796" s="229">
        <f t="shared" si="76"/>
        <v>0</v>
      </c>
      <c r="Y796" s="232" t="str">
        <f t="shared" si="77"/>
        <v/>
      </c>
    </row>
    <row r="797" spans="1:25" ht="22.5" customHeight="1">
      <c r="A797" s="262" t="s">
        <v>1379</v>
      </c>
      <c r="B797" s="263" t="s">
        <v>2726</v>
      </c>
      <c r="C797" s="264" t="s">
        <v>2721</v>
      </c>
      <c r="D797" s="264" t="s">
        <v>2717</v>
      </c>
      <c r="E797" s="245" t="s">
        <v>1378</v>
      </c>
      <c r="F797" s="294" t="s">
        <v>1377</v>
      </c>
      <c r="G797" s="259" t="s">
        <v>60</v>
      </c>
      <c r="H797" s="259" t="s">
        <v>2886</v>
      </c>
      <c r="I797" s="260" t="s">
        <v>141</v>
      </c>
      <c r="J797" s="261" t="s">
        <v>2423</v>
      </c>
      <c r="K797" s="364" t="s">
        <v>2424</v>
      </c>
      <c r="L797" s="366" t="s">
        <v>135</v>
      </c>
      <c r="M797" s="249"/>
      <c r="N797" s="229">
        <f>[2]pdc2018!N797</f>
        <v>-55695.13</v>
      </c>
      <c r="O797" s="230">
        <v>0</v>
      </c>
      <c r="P797" s="230">
        <v>0</v>
      </c>
      <c r="Q797" s="230">
        <v>0</v>
      </c>
      <c r="R797" s="230">
        <v>0</v>
      </c>
      <c r="S797" s="231">
        <v>0</v>
      </c>
      <c r="T797" s="229"/>
      <c r="U797" s="232"/>
      <c r="V797" s="229"/>
      <c r="W797" s="232"/>
      <c r="X797" s="229"/>
      <c r="Y797" s="232"/>
    </row>
    <row r="798" spans="1:25" s="218" customFormat="1" ht="22.5" customHeight="1">
      <c r="A798" s="262" t="s">
        <v>226</v>
      </c>
      <c r="B798" s="263"/>
      <c r="C798" s="264"/>
      <c r="D798" s="264"/>
      <c r="E798" s="265"/>
      <c r="F798" s="265"/>
      <c r="G798" s="259"/>
      <c r="H798" s="259"/>
      <c r="I798" s="260"/>
      <c r="J798" s="261"/>
      <c r="K798" s="364"/>
      <c r="L798" s="365"/>
      <c r="M798" s="213"/>
      <c r="N798" s="214"/>
      <c r="O798" s="215"/>
      <c r="P798" s="215"/>
      <c r="Q798" s="215"/>
      <c r="R798" s="215"/>
      <c r="S798" s="216"/>
      <c r="T798" s="214"/>
      <c r="U798" s="217"/>
      <c r="V798" s="214"/>
      <c r="W798" s="217"/>
      <c r="X798" s="214"/>
      <c r="Y798" s="217"/>
    </row>
    <row r="799" spans="1:25" ht="22.5" customHeight="1">
      <c r="A799" s="204" t="s">
        <v>226</v>
      </c>
      <c r="B799" s="205"/>
      <c r="C799" s="206"/>
      <c r="D799" s="206"/>
      <c r="E799" s="207" t="s">
        <v>228</v>
      </c>
      <c r="F799" s="207" t="s">
        <v>227</v>
      </c>
      <c r="G799" s="208"/>
      <c r="H799" s="208"/>
      <c r="I799" s="209"/>
      <c r="J799" s="210"/>
      <c r="K799" s="378"/>
      <c r="L799" s="379"/>
      <c r="M799" s="228"/>
      <c r="N799" s="229"/>
      <c r="O799" s="230"/>
      <c r="P799" s="230"/>
      <c r="Q799" s="230"/>
      <c r="R799" s="230"/>
      <c r="S799" s="231"/>
      <c r="T799" s="229"/>
      <c r="U799" s="232"/>
      <c r="V799" s="229"/>
      <c r="W799" s="232"/>
      <c r="X799" s="229"/>
      <c r="Y799" s="232"/>
    </row>
    <row r="800" spans="1:25" ht="24" customHeight="1">
      <c r="A800" s="219" t="s">
        <v>229</v>
      </c>
      <c r="B800" s="220" t="s">
        <v>2128</v>
      </c>
      <c r="C800" s="221" t="s">
        <v>2718</v>
      </c>
      <c r="D800" s="221" t="s">
        <v>2719</v>
      </c>
      <c r="E800" s="222" t="s">
        <v>231</v>
      </c>
      <c r="F800" s="222" t="s">
        <v>230</v>
      </c>
      <c r="G800" s="223"/>
      <c r="H800" s="223"/>
      <c r="I800" s="224"/>
      <c r="J800" s="225"/>
      <c r="K800" s="362"/>
      <c r="L800" s="363"/>
      <c r="M800" s="249"/>
      <c r="N800" s="229"/>
      <c r="O800" s="230"/>
      <c r="P800" s="230"/>
      <c r="Q800" s="230"/>
      <c r="R800" s="230"/>
      <c r="S800" s="231"/>
      <c r="T800" s="229"/>
      <c r="U800" s="232"/>
      <c r="V800" s="229"/>
      <c r="W800" s="232"/>
      <c r="X800" s="229"/>
      <c r="Y800" s="232"/>
    </row>
    <row r="801" spans="1:25" ht="24" customHeight="1">
      <c r="A801" s="255" t="s">
        <v>232</v>
      </c>
      <c r="B801" s="256" t="s">
        <v>2128</v>
      </c>
      <c r="C801" s="257" t="s">
        <v>2720</v>
      </c>
      <c r="D801" s="257" t="s">
        <v>2719</v>
      </c>
      <c r="E801" s="258" t="s">
        <v>234</v>
      </c>
      <c r="F801" s="236" t="s">
        <v>233</v>
      </c>
      <c r="G801" s="259"/>
      <c r="H801" s="259"/>
      <c r="I801" s="260"/>
      <c r="J801" s="261"/>
      <c r="K801" s="364"/>
      <c r="L801" s="365"/>
      <c r="M801" s="249"/>
      <c r="N801" s="229"/>
      <c r="O801" s="230"/>
      <c r="P801" s="230"/>
      <c r="Q801" s="230"/>
      <c r="R801" s="230"/>
      <c r="S801" s="231"/>
      <c r="T801" s="229"/>
      <c r="U801" s="232"/>
      <c r="V801" s="229"/>
      <c r="W801" s="232"/>
      <c r="X801" s="229"/>
      <c r="Y801" s="232"/>
    </row>
    <row r="802" spans="1:25" ht="36" customHeight="1">
      <c r="A802" s="262" t="s">
        <v>235</v>
      </c>
      <c r="B802" s="263" t="s">
        <v>2128</v>
      </c>
      <c r="C802" s="264" t="s">
        <v>2720</v>
      </c>
      <c r="D802" s="264" t="s">
        <v>2717</v>
      </c>
      <c r="E802" s="265" t="s">
        <v>234</v>
      </c>
      <c r="F802" s="245" t="s">
        <v>233</v>
      </c>
      <c r="G802" s="259" t="s">
        <v>179</v>
      </c>
      <c r="H802" s="259" t="s">
        <v>2171</v>
      </c>
      <c r="I802" s="260" t="s">
        <v>2172</v>
      </c>
      <c r="J802" s="261" t="s">
        <v>237</v>
      </c>
      <c r="K802" s="364" t="s">
        <v>2375</v>
      </c>
      <c r="L802" s="366" t="s">
        <v>236</v>
      </c>
      <c r="M802" s="249"/>
      <c r="N802" s="229">
        <f>[2]pdc2018!N802</f>
        <v>1086809593.71</v>
      </c>
      <c r="O802" s="230">
        <f>[2]pdc2018!O802</f>
        <v>1115419585</v>
      </c>
      <c r="P802" s="230">
        <f>[2]pdc2018!P802</f>
        <v>1130026770</v>
      </c>
      <c r="Q802" s="230">
        <f>[2]pdc2018!Q802</f>
        <v>1158334500</v>
      </c>
      <c r="R802" s="230">
        <f>[2]pdc2018!R802</f>
        <v>1181803638</v>
      </c>
      <c r="S802" s="231">
        <f>[2]pdc2018!S802</f>
        <v>1191703638</v>
      </c>
      <c r="T802" s="229">
        <f t="shared" ref="T802:T865" si="78">IF(P802="","",Q802-P802)</f>
        <v>28307730</v>
      </c>
      <c r="U802" s="232">
        <f t="shared" ref="U802:U865" si="79">IF(P802=0,"",T802/P802)</f>
        <v>2.5050495042697084E-2</v>
      </c>
      <c r="V802" s="229">
        <f t="shared" ref="V802:V865" si="80">IF(Q802="","",R802-Q802)</f>
        <v>23469138</v>
      </c>
      <c r="W802" s="232">
        <f t="shared" ref="W802:W865" si="81">IF(Q802=0,"",V802/Q802)</f>
        <v>2.0261105924065975E-2</v>
      </c>
      <c r="X802" s="229">
        <f t="shared" ref="X802:X865" si="82">IF(R802="","",S802-R802)</f>
        <v>9900000</v>
      </c>
      <c r="Y802" s="232">
        <f t="shared" ref="Y802:Y865" si="83">IF(R802=0,"",X802/R802)</f>
        <v>8.3770261671846369E-3</v>
      </c>
    </row>
    <row r="803" spans="1:25" ht="36" customHeight="1">
      <c r="A803" s="262" t="s">
        <v>2173</v>
      </c>
      <c r="B803" s="263" t="s">
        <v>2128</v>
      </c>
      <c r="C803" s="264" t="s">
        <v>2720</v>
      </c>
      <c r="D803" s="264" t="s">
        <v>2725</v>
      </c>
      <c r="E803" s="265" t="s">
        <v>2174</v>
      </c>
      <c r="F803" s="245" t="s">
        <v>2544</v>
      </c>
      <c r="G803" s="246" t="s">
        <v>182</v>
      </c>
      <c r="H803" s="246" t="s">
        <v>2545</v>
      </c>
      <c r="I803" s="247" t="s">
        <v>2546</v>
      </c>
      <c r="J803" s="248" t="s">
        <v>2380</v>
      </c>
      <c r="K803" s="358" t="s">
        <v>2382</v>
      </c>
      <c r="L803" s="366" t="s">
        <v>236</v>
      </c>
      <c r="M803" s="249"/>
      <c r="N803" s="229">
        <f>[2]pdc2018!N803</f>
        <v>0</v>
      </c>
      <c r="O803" s="230">
        <f>[2]pdc2018!O803</f>
        <v>0</v>
      </c>
      <c r="P803" s="230">
        <f>[2]pdc2018!P803</f>
        <v>0</v>
      </c>
      <c r="Q803" s="230">
        <f>[2]pdc2018!Q803</f>
        <v>0</v>
      </c>
      <c r="R803" s="230">
        <f>[2]pdc2018!R803</f>
        <v>0</v>
      </c>
      <c r="S803" s="231">
        <f>[2]pdc2018!S803</f>
        <v>0</v>
      </c>
      <c r="T803" s="229">
        <f t="shared" si="78"/>
        <v>0</v>
      </c>
      <c r="U803" s="232" t="str">
        <f t="shared" si="79"/>
        <v/>
      </c>
      <c r="V803" s="229">
        <f t="shared" si="80"/>
        <v>0</v>
      </c>
      <c r="W803" s="232" t="str">
        <f t="shared" si="81"/>
        <v/>
      </c>
      <c r="X803" s="229">
        <f t="shared" si="82"/>
        <v>0</v>
      </c>
      <c r="Y803" s="232" t="str">
        <f t="shared" si="83"/>
        <v/>
      </c>
    </row>
    <row r="804" spans="1:25" ht="24" customHeight="1">
      <c r="A804" s="255" t="s">
        <v>238</v>
      </c>
      <c r="B804" s="256" t="s">
        <v>2128</v>
      </c>
      <c r="C804" s="257" t="s">
        <v>2721</v>
      </c>
      <c r="D804" s="257" t="s">
        <v>2719</v>
      </c>
      <c r="E804" s="258" t="s">
        <v>240</v>
      </c>
      <c r="F804" s="236" t="s">
        <v>239</v>
      </c>
      <c r="G804" s="259"/>
      <c r="H804" s="259"/>
      <c r="I804" s="260"/>
      <c r="J804" s="261"/>
      <c r="K804" s="364"/>
      <c r="L804" s="365"/>
      <c r="M804" s="249"/>
      <c r="N804" s="229">
        <f>[2]pdc2018!N804</f>
        <v>0</v>
      </c>
      <c r="O804" s="230">
        <f>[2]pdc2018!O804</f>
        <v>0</v>
      </c>
      <c r="P804" s="230">
        <f>[2]pdc2018!P804</f>
        <v>0</v>
      </c>
      <c r="Q804" s="230">
        <f>[2]pdc2018!Q804</f>
        <v>0</v>
      </c>
      <c r="R804" s="230">
        <f>[2]pdc2018!R804</f>
        <v>0</v>
      </c>
      <c r="S804" s="231">
        <f>[2]pdc2018!S804</f>
        <v>0</v>
      </c>
      <c r="T804" s="229">
        <f t="shared" si="78"/>
        <v>0</v>
      </c>
      <c r="U804" s="232" t="str">
        <f t="shared" si="79"/>
        <v/>
      </c>
      <c r="V804" s="229">
        <f t="shared" si="80"/>
        <v>0</v>
      </c>
      <c r="W804" s="232" t="str">
        <f t="shared" si="81"/>
        <v/>
      </c>
      <c r="X804" s="229">
        <f t="shared" si="82"/>
        <v>0</v>
      </c>
      <c r="Y804" s="232" t="str">
        <f t="shared" si="83"/>
        <v/>
      </c>
    </row>
    <row r="805" spans="1:25" ht="24" customHeight="1">
      <c r="A805" s="262" t="s">
        <v>241</v>
      </c>
      <c r="B805" s="263" t="s">
        <v>2128</v>
      </c>
      <c r="C805" s="264" t="s">
        <v>2721</v>
      </c>
      <c r="D805" s="264" t="s">
        <v>2717</v>
      </c>
      <c r="E805" s="265" t="s">
        <v>2547</v>
      </c>
      <c r="F805" s="245" t="s">
        <v>2548</v>
      </c>
      <c r="G805" s="259" t="s">
        <v>180</v>
      </c>
      <c r="H805" s="259" t="s">
        <v>2549</v>
      </c>
      <c r="I805" s="260" t="s">
        <v>2550</v>
      </c>
      <c r="J805" s="261" t="s">
        <v>237</v>
      </c>
      <c r="K805" s="364" t="s">
        <v>2375</v>
      </c>
      <c r="L805" s="366" t="s">
        <v>236</v>
      </c>
      <c r="M805" s="249"/>
      <c r="N805" s="229">
        <f>[2]pdc2018!N805</f>
        <v>12375706.029999999</v>
      </c>
      <c r="O805" s="230">
        <f>[2]pdc2018!O805</f>
        <v>8417000</v>
      </c>
      <c r="P805" s="230">
        <f>[2]pdc2018!P805</f>
        <v>4970800</v>
      </c>
      <c r="Q805" s="230">
        <f>[2]pdc2018!Q805</f>
        <v>5850000</v>
      </c>
      <c r="R805" s="230">
        <f>[2]pdc2018!R805</f>
        <v>5900000</v>
      </c>
      <c r="S805" s="231">
        <f>[2]pdc2018!S805</f>
        <v>6000000</v>
      </c>
      <c r="T805" s="229">
        <f t="shared" si="78"/>
        <v>879200</v>
      </c>
      <c r="U805" s="232">
        <f t="shared" si="79"/>
        <v>0.17687293795767281</v>
      </c>
      <c r="V805" s="229">
        <f t="shared" si="80"/>
        <v>50000</v>
      </c>
      <c r="W805" s="232">
        <f t="shared" si="81"/>
        <v>8.5470085470085479E-3</v>
      </c>
      <c r="X805" s="229">
        <f t="shared" si="82"/>
        <v>100000</v>
      </c>
      <c r="Y805" s="232">
        <f t="shared" si="83"/>
        <v>1.6949152542372881E-2</v>
      </c>
    </row>
    <row r="806" spans="1:25" ht="24" customHeight="1">
      <c r="A806" s="262" t="s">
        <v>2551</v>
      </c>
      <c r="B806" s="263" t="s">
        <v>2128</v>
      </c>
      <c r="C806" s="264" t="s">
        <v>2721</v>
      </c>
      <c r="D806" s="264" t="s">
        <v>2725</v>
      </c>
      <c r="E806" s="265" t="s">
        <v>2552</v>
      </c>
      <c r="F806" s="245" t="s">
        <v>2553</v>
      </c>
      <c r="G806" s="259" t="s">
        <v>181</v>
      </c>
      <c r="H806" s="259" t="s">
        <v>2554</v>
      </c>
      <c r="I806" s="260" t="s">
        <v>2555</v>
      </c>
      <c r="J806" s="261" t="s">
        <v>2378</v>
      </c>
      <c r="K806" s="364" t="s">
        <v>2379</v>
      </c>
      <c r="L806" s="366" t="s">
        <v>236</v>
      </c>
      <c r="M806" s="249"/>
      <c r="N806" s="229">
        <f>[2]pdc2018!N806</f>
        <v>0</v>
      </c>
      <c r="O806" s="230">
        <f>[2]pdc2018!O806</f>
        <v>0</v>
      </c>
      <c r="P806" s="230">
        <f>[2]pdc2018!P806</f>
        <v>0</v>
      </c>
      <c r="Q806" s="230">
        <f>[2]pdc2018!Q806</f>
        <v>0</v>
      </c>
      <c r="R806" s="230">
        <f>[2]pdc2018!R806</f>
        <v>0</v>
      </c>
      <c r="S806" s="231">
        <f>[2]pdc2018!S806</f>
        <v>0</v>
      </c>
      <c r="T806" s="229">
        <f t="shared" si="78"/>
        <v>0</v>
      </c>
      <c r="U806" s="232" t="str">
        <f t="shared" si="79"/>
        <v/>
      </c>
      <c r="V806" s="229">
        <f t="shared" si="80"/>
        <v>0</v>
      </c>
      <c r="W806" s="232" t="str">
        <f t="shared" si="81"/>
        <v/>
      </c>
      <c r="X806" s="229">
        <f t="shared" si="82"/>
        <v>0</v>
      </c>
      <c r="Y806" s="232" t="str">
        <f t="shared" si="83"/>
        <v/>
      </c>
    </row>
    <row r="807" spans="1:25" ht="38.25" customHeight="1">
      <c r="A807" s="255" t="s">
        <v>242</v>
      </c>
      <c r="B807" s="256" t="s">
        <v>2128</v>
      </c>
      <c r="C807" s="257" t="s">
        <v>2722</v>
      </c>
      <c r="D807" s="257" t="s">
        <v>2719</v>
      </c>
      <c r="E807" s="258" t="s">
        <v>244</v>
      </c>
      <c r="F807" s="236" t="s">
        <v>243</v>
      </c>
      <c r="G807" s="259"/>
      <c r="H807" s="259"/>
      <c r="I807" s="260"/>
      <c r="J807" s="261"/>
      <c r="K807" s="364"/>
      <c r="L807" s="365"/>
      <c r="M807" s="249"/>
      <c r="N807" s="229">
        <f>[2]pdc2018!N807</f>
        <v>0</v>
      </c>
      <c r="O807" s="230">
        <f>[2]pdc2018!O807</f>
        <v>0</v>
      </c>
      <c r="P807" s="230">
        <f>[2]pdc2018!P807</f>
        <v>0</v>
      </c>
      <c r="Q807" s="230">
        <f>[2]pdc2018!Q807</f>
        <v>0</v>
      </c>
      <c r="R807" s="230">
        <f>[2]pdc2018!R807</f>
        <v>0</v>
      </c>
      <c r="S807" s="231">
        <f>[2]pdc2018!S807</f>
        <v>0</v>
      </c>
      <c r="T807" s="229">
        <f t="shared" si="78"/>
        <v>0</v>
      </c>
      <c r="U807" s="232" t="str">
        <f t="shared" si="79"/>
        <v/>
      </c>
      <c r="V807" s="229">
        <f t="shared" si="80"/>
        <v>0</v>
      </c>
      <c r="W807" s="232" t="str">
        <f t="shared" si="81"/>
        <v/>
      </c>
      <c r="X807" s="229">
        <f t="shared" si="82"/>
        <v>0</v>
      </c>
      <c r="Y807" s="232" t="str">
        <f t="shared" si="83"/>
        <v/>
      </c>
    </row>
    <row r="808" spans="1:25" ht="38.25" customHeight="1">
      <c r="A808" s="262" t="s">
        <v>245</v>
      </c>
      <c r="B808" s="263" t="s">
        <v>2128</v>
      </c>
      <c r="C808" s="264" t="s">
        <v>2722</v>
      </c>
      <c r="D808" s="264" t="s">
        <v>2717</v>
      </c>
      <c r="E808" s="265" t="s">
        <v>2556</v>
      </c>
      <c r="F808" s="245" t="s">
        <v>2557</v>
      </c>
      <c r="G808" s="246" t="s">
        <v>180</v>
      </c>
      <c r="H808" s="246" t="s">
        <v>2549</v>
      </c>
      <c r="I808" s="247" t="s">
        <v>2550</v>
      </c>
      <c r="J808" s="248" t="s">
        <v>237</v>
      </c>
      <c r="K808" s="358" t="s">
        <v>2375</v>
      </c>
      <c r="L808" s="366" t="s">
        <v>236</v>
      </c>
      <c r="M808" s="249"/>
      <c r="N808" s="229">
        <f>[2]pdc2018!N808</f>
        <v>9588412.1600000001</v>
      </c>
      <c r="O808" s="230">
        <f>[2]pdc2018!O808</f>
        <v>11445009</v>
      </c>
      <c r="P808" s="230">
        <f>[2]pdc2018!P808</f>
        <v>11451661</v>
      </c>
      <c r="Q808" s="230">
        <f>[2]pdc2018!Q808</f>
        <v>5600638</v>
      </c>
      <c r="R808" s="230">
        <f>[2]pdc2018!R808</f>
        <v>1700000</v>
      </c>
      <c r="S808" s="231">
        <f>[2]pdc2018!S808</f>
        <v>2400000</v>
      </c>
      <c r="T808" s="229">
        <f t="shared" si="78"/>
        <v>-5851023</v>
      </c>
      <c r="U808" s="232">
        <f t="shared" si="79"/>
        <v>-0.51093225690142241</v>
      </c>
      <c r="V808" s="229">
        <f t="shared" si="80"/>
        <v>-3900638</v>
      </c>
      <c r="W808" s="232">
        <f t="shared" si="81"/>
        <v>-0.69646315294793204</v>
      </c>
      <c r="X808" s="229">
        <f t="shared" si="82"/>
        <v>700000</v>
      </c>
      <c r="Y808" s="232">
        <f t="shared" si="83"/>
        <v>0.41176470588235292</v>
      </c>
    </row>
    <row r="809" spans="1:25" ht="38.25" customHeight="1">
      <c r="A809" s="262" t="s">
        <v>2558</v>
      </c>
      <c r="B809" s="263" t="s">
        <v>2128</v>
      </c>
      <c r="C809" s="264" t="s">
        <v>2722</v>
      </c>
      <c r="D809" s="264" t="s">
        <v>2725</v>
      </c>
      <c r="E809" s="265" t="s">
        <v>2559</v>
      </c>
      <c r="F809" s="245" t="s">
        <v>2560</v>
      </c>
      <c r="G809" s="246" t="s">
        <v>181</v>
      </c>
      <c r="H809" s="246" t="s">
        <v>2554</v>
      </c>
      <c r="I809" s="247" t="s">
        <v>2555</v>
      </c>
      <c r="J809" s="248" t="s">
        <v>2378</v>
      </c>
      <c r="K809" s="358" t="s">
        <v>2379</v>
      </c>
      <c r="L809" s="366" t="s">
        <v>236</v>
      </c>
      <c r="M809" s="249"/>
      <c r="N809" s="229">
        <f>[2]pdc2018!N809</f>
        <v>0</v>
      </c>
      <c r="O809" s="230">
        <f>[2]pdc2018!O809</f>
        <v>0</v>
      </c>
      <c r="P809" s="230">
        <f>[2]pdc2018!P809</f>
        <v>0</v>
      </c>
      <c r="Q809" s="230">
        <f>[2]pdc2018!Q809</f>
        <v>0</v>
      </c>
      <c r="R809" s="230">
        <f>[2]pdc2018!R809</f>
        <v>0</v>
      </c>
      <c r="S809" s="231">
        <f>[2]pdc2018!S809</f>
        <v>0</v>
      </c>
      <c r="T809" s="229">
        <f t="shared" si="78"/>
        <v>0</v>
      </c>
      <c r="U809" s="232" t="str">
        <f t="shared" si="79"/>
        <v/>
      </c>
      <c r="V809" s="229">
        <f t="shared" si="80"/>
        <v>0</v>
      </c>
      <c r="W809" s="232" t="str">
        <f t="shared" si="81"/>
        <v/>
      </c>
      <c r="X809" s="229">
        <f t="shared" si="82"/>
        <v>0</v>
      </c>
      <c r="Y809" s="232" t="str">
        <f t="shared" si="83"/>
        <v/>
      </c>
    </row>
    <row r="810" spans="1:25" ht="24" customHeight="1">
      <c r="A810" s="255" t="s">
        <v>246</v>
      </c>
      <c r="B810" s="256" t="s">
        <v>2128</v>
      </c>
      <c r="C810" s="257" t="s">
        <v>2723</v>
      </c>
      <c r="D810" s="257" t="s">
        <v>2719</v>
      </c>
      <c r="E810" s="258" t="s">
        <v>248</v>
      </c>
      <c r="F810" s="236" t="s">
        <v>247</v>
      </c>
      <c r="G810" s="259"/>
      <c r="H810" s="259"/>
      <c r="I810" s="260"/>
      <c r="J810" s="261"/>
      <c r="K810" s="364"/>
      <c r="L810" s="365"/>
      <c r="M810" s="249"/>
      <c r="N810" s="229">
        <f>[2]pdc2018!N810</f>
        <v>0</v>
      </c>
      <c r="O810" s="230">
        <f>[2]pdc2018!O810</f>
        <v>0</v>
      </c>
      <c r="P810" s="230">
        <f>[2]pdc2018!P810</f>
        <v>0</v>
      </c>
      <c r="Q810" s="230">
        <f>[2]pdc2018!Q810</f>
        <v>0</v>
      </c>
      <c r="R810" s="230">
        <f>[2]pdc2018!R810</f>
        <v>0</v>
      </c>
      <c r="S810" s="231">
        <f>[2]pdc2018!S810</f>
        <v>0</v>
      </c>
      <c r="T810" s="229">
        <f t="shared" si="78"/>
        <v>0</v>
      </c>
      <c r="U810" s="232" t="str">
        <f t="shared" si="79"/>
        <v/>
      </c>
      <c r="V810" s="229">
        <f t="shared" si="80"/>
        <v>0</v>
      </c>
      <c r="W810" s="232" t="str">
        <f t="shared" si="81"/>
        <v/>
      </c>
      <c r="X810" s="229">
        <f t="shared" si="82"/>
        <v>0</v>
      </c>
      <c r="Y810" s="232" t="str">
        <f t="shared" si="83"/>
        <v/>
      </c>
    </row>
    <row r="811" spans="1:25" ht="24" customHeight="1">
      <c r="A811" s="262" t="s">
        <v>249</v>
      </c>
      <c r="B811" s="263" t="s">
        <v>2128</v>
      </c>
      <c r="C811" s="264" t="s">
        <v>2723</v>
      </c>
      <c r="D811" s="264" t="s">
        <v>2717</v>
      </c>
      <c r="E811" s="265" t="s">
        <v>251</v>
      </c>
      <c r="F811" s="245" t="s">
        <v>250</v>
      </c>
      <c r="G811" s="246" t="s">
        <v>183</v>
      </c>
      <c r="H811" s="246" t="s">
        <v>2561</v>
      </c>
      <c r="I811" s="247" t="s">
        <v>2562</v>
      </c>
      <c r="J811" s="248" t="s">
        <v>2383</v>
      </c>
      <c r="K811" s="364" t="s">
        <v>2385</v>
      </c>
      <c r="L811" s="366" t="s">
        <v>236</v>
      </c>
      <c r="M811" s="249"/>
      <c r="N811" s="229">
        <f>[2]pdc2018!N811</f>
        <v>799848.17</v>
      </c>
      <c r="O811" s="230">
        <f>[2]pdc2018!O811</f>
        <v>981400</v>
      </c>
      <c r="P811" s="230">
        <f>[2]pdc2018!P811</f>
        <v>981400</v>
      </c>
      <c r="Q811" s="230">
        <f>[2]pdc2018!Q811</f>
        <v>950000</v>
      </c>
      <c r="R811" s="230">
        <f>[2]pdc2018!R811</f>
        <v>1075000</v>
      </c>
      <c r="S811" s="231">
        <f>[2]pdc2018!S811</f>
        <v>1075000</v>
      </c>
      <c r="T811" s="229">
        <f t="shared" si="78"/>
        <v>-31400</v>
      </c>
      <c r="U811" s="232">
        <f t="shared" si="79"/>
        <v>-3.19951090279193E-2</v>
      </c>
      <c r="V811" s="229">
        <f t="shared" si="80"/>
        <v>125000</v>
      </c>
      <c r="W811" s="232">
        <f t="shared" si="81"/>
        <v>0.13157894736842105</v>
      </c>
      <c r="X811" s="229">
        <f t="shared" si="82"/>
        <v>0</v>
      </c>
      <c r="Y811" s="232">
        <f t="shared" si="83"/>
        <v>0</v>
      </c>
    </row>
    <row r="812" spans="1:25" ht="24" customHeight="1">
      <c r="A812" s="262" t="s">
        <v>252</v>
      </c>
      <c r="B812" s="263" t="s">
        <v>2128</v>
      </c>
      <c r="C812" s="264" t="s">
        <v>2723</v>
      </c>
      <c r="D812" s="264" t="s">
        <v>2725</v>
      </c>
      <c r="E812" s="265" t="s">
        <v>4120</v>
      </c>
      <c r="F812" s="245" t="s">
        <v>4121</v>
      </c>
      <c r="G812" s="246" t="s">
        <v>183</v>
      </c>
      <c r="H812" s="246" t="s">
        <v>2563</v>
      </c>
      <c r="I812" s="247" t="s">
        <v>2562</v>
      </c>
      <c r="J812" s="248" t="s">
        <v>2383</v>
      </c>
      <c r="K812" s="364" t="s">
        <v>2385</v>
      </c>
      <c r="L812" s="366" t="s">
        <v>236</v>
      </c>
      <c r="M812" s="249"/>
      <c r="N812" s="229">
        <f>[2]pdc2018!N812</f>
        <v>16520523.23</v>
      </c>
      <c r="O812" s="230">
        <f>[2]pdc2018!O812</f>
        <v>15984000</v>
      </c>
      <c r="P812" s="230">
        <f>[2]pdc2018!P812</f>
        <v>17700000</v>
      </c>
      <c r="Q812" s="230">
        <f>[2]pdc2018!Q812</f>
        <v>17700000</v>
      </c>
      <c r="R812" s="230">
        <f>[2]pdc2018!R812</f>
        <v>17700000</v>
      </c>
      <c r="S812" s="231">
        <f>[2]pdc2018!S812</f>
        <v>17700000</v>
      </c>
      <c r="T812" s="229">
        <f t="shared" si="78"/>
        <v>0</v>
      </c>
      <c r="U812" s="232">
        <f t="shared" si="79"/>
        <v>0</v>
      </c>
      <c r="V812" s="229">
        <f t="shared" si="80"/>
        <v>0</v>
      </c>
      <c r="W812" s="232">
        <f t="shared" si="81"/>
        <v>0</v>
      </c>
      <c r="X812" s="229">
        <f t="shared" si="82"/>
        <v>0</v>
      </c>
      <c r="Y812" s="232">
        <f t="shared" si="83"/>
        <v>0</v>
      </c>
    </row>
    <row r="813" spans="1:25" ht="24" customHeight="1">
      <c r="A813" s="262" t="s">
        <v>253</v>
      </c>
      <c r="B813" s="263" t="s">
        <v>2128</v>
      </c>
      <c r="C813" s="264" t="s">
        <v>2723</v>
      </c>
      <c r="D813" s="264" t="s">
        <v>2130</v>
      </c>
      <c r="E813" s="265" t="s">
        <v>255</v>
      </c>
      <c r="F813" s="245" t="s">
        <v>254</v>
      </c>
      <c r="G813" s="246" t="s">
        <v>183</v>
      </c>
      <c r="H813" s="246" t="s">
        <v>2563</v>
      </c>
      <c r="I813" s="247" t="s">
        <v>2562</v>
      </c>
      <c r="J813" s="248" t="s">
        <v>2383</v>
      </c>
      <c r="K813" s="364" t="s">
        <v>2385</v>
      </c>
      <c r="L813" s="366" t="s">
        <v>236</v>
      </c>
      <c r="M813" s="249"/>
      <c r="N813" s="229">
        <f>[2]pdc2018!N813</f>
        <v>3370358.18</v>
      </c>
      <c r="O813" s="230">
        <f>[2]pdc2018!O813</f>
        <v>3500000</v>
      </c>
      <c r="P813" s="230">
        <f>[2]pdc2018!P813</f>
        <v>3500000</v>
      </c>
      <c r="Q813" s="230">
        <f>[2]pdc2018!Q813</f>
        <v>3500000</v>
      </c>
      <c r="R813" s="230">
        <f>[2]pdc2018!R813</f>
        <v>3500000</v>
      </c>
      <c r="S813" s="231">
        <f>[2]pdc2018!S813</f>
        <v>3500000</v>
      </c>
      <c r="T813" s="229">
        <f t="shared" si="78"/>
        <v>0</v>
      </c>
      <c r="U813" s="232">
        <f t="shared" si="79"/>
        <v>0</v>
      </c>
      <c r="V813" s="229">
        <f t="shared" si="80"/>
        <v>0</v>
      </c>
      <c r="W813" s="232">
        <f t="shared" si="81"/>
        <v>0</v>
      </c>
      <c r="X813" s="229">
        <f t="shared" si="82"/>
        <v>0</v>
      </c>
      <c r="Y813" s="232">
        <f t="shared" si="83"/>
        <v>0</v>
      </c>
    </row>
    <row r="814" spans="1:25" ht="24" customHeight="1">
      <c r="A814" s="262" t="s">
        <v>256</v>
      </c>
      <c r="B814" s="263" t="s">
        <v>2128</v>
      </c>
      <c r="C814" s="264" t="s">
        <v>2723</v>
      </c>
      <c r="D814" s="264" t="s">
        <v>1623</v>
      </c>
      <c r="E814" s="245" t="s">
        <v>258</v>
      </c>
      <c r="F814" s="245" t="s">
        <v>257</v>
      </c>
      <c r="G814" s="246" t="s">
        <v>183</v>
      </c>
      <c r="H814" s="246" t="s">
        <v>2563</v>
      </c>
      <c r="I814" s="247" t="s">
        <v>2562</v>
      </c>
      <c r="J814" s="248" t="s">
        <v>2383</v>
      </c>
      <c r="K814" s="364" t="s">
        <v>2385</v>
      </c>
      <c r="L814" s="366" t="s">
        <v>236</v>
      </c>
      <c r="M814" s="249"/>
      <c r="N814" s="229">
        <f>[2]pdc2018!N814</f>
        <v>676445.89</v>
      </c>
      <c r="O814" s="230">
        <f>[2]pdc2018!O814</f>
        <v>708000</v>
      </c>
      <c r="P814" s="230">
        <f>[2]pdc2018!P814</f>
        <v>708000</v>
      </c>
      <c r="Q814" s="230">
        <f>[2]pdc2018!Q814</f>
        <v>708000</v>
      </c>
      <c r="R814" s="230">
        <f>[2]pdc2018!R814</f>
        <v>708000</v>
      </c>
      <c r="S814" s="231">
        <f>[2]pdc2018!S814</f>
        <v>708000</v>
      </c>
      <c r="T814" s="229">
        <f t="shared" si="78"/>
        <v>0</v>
      </c>
      <c r="U814" s="232">
        <f t="shared" si="79"/>
        <v>0</v>
      </c>
      <c r="V814" s="229">
        <f t="shared" si="80"/>
        <v>0</v>
      </c>
      <c r="W814" s="232">
        <f t="shared" si="81"/>
        <v>0</v>
      </c>
      <c r="X814" s="229">
        <f t="shared" si="82"/>
        <v>0</v>
      </c>
      <c r="Y814" s="232">
        <f t="shared" si="83"/>
        <v>0</v>
      </c>
    </row>
    <row r="815" spans="1:25" ht="36.75" customHeight="1">
      <c r="A815" s="233" t="s">
        <v>259</v>
      </c>
      <c r="B815" s="282" t="s">
        <v>2128</v>
      </c>
      <c r="C815" s="283" t="s">
        <v>810</v>
      </c>
      <c r="D815" s="283" t="s">
        <v>2719</v>
      </c>
      <c r="E815" s="284" t="s">
        <v>261</v>
      </c>
      <c r="F815" s="284" t="s">
        <v>260</v>
      </c>
      <c r="G815" s="279"/>
      <c r="H815" s="279"/>
      <c r="I815" s="280"/>
      <c r="J815" s="281"/>
      <c r="K815" s="364"/>
      <c r="L815" s="365"/>
      <c r="M815" s="249"/>
      <c r="N815" s="229">
        <f>[2]pdc2018!N815</f>
        <v>0</v>
      </c>
      <c r="O815" s="230">
        <f>[2]pdc2018!O815</f>
        <v>0</v>
      </c>
      <c r="P815" s="230">
        <f>[2]pdc2018!P815</f>
        <v>0</v>
      </c>
      <c r="Q815" s="230">
        <f>[2]pdc2018!Q815</f>
        <v>0</v>
      </c>
      <c r="R815" s="230">
        <f>[2]pdc2018!R815</f>
        <v>0</v>
      </c>
      <c r="S815" s="231">
        <f>[2]pdc2018!S815</f>
        <v>0</v>
      </c>
      <c r="T815" s="229">
        <f t="shared" si="78"/>
        <v>0</v>
      </c>
      <c r="U815" s="232" t="str">
        <f t="shared" si="79"/>
        <v/>
      </c>
      <c r="V815" s="229">
        <f t="shared" si="80"/>
        <v>0</v>
      </c>
      <c r="W815" s="232" t="str">
        <f t="shared" si="81"/>
        <v/>
      </c>
      <c r="X815" s="229">
        <f t="shared" si="82"/>
        <v>0</v>
      </c>
      <c r="Y815" s="232" t="str">
        <f t="shared" si="83"/>
        <v/>
      </c>
    </row>
    <row r="816" spans="1:25" ht="25.5" customHeight="1">
      <c r="A816" s="189" t="s">
        <v>262</v>
      </c>
      <c r="B816" s="276" t="s">
        <v>2128</v>
      </c>
      <c r="C816" s="277" t="s">
        <v>810</v>
      </c>
      <c r="D816" s="277" t="s">
        <v>2717</v>
      </c>
      <c r="E816" s="278" t="s">
        <v>264</v>
      </c>
      <c r="F816" s="278" t="s">
        <v>263</v>
      </c>
      <c r="G816" s="279" t="s">
        <v>183</v>
      </c>
      <c r="H816" s="279" t="s">
        <v>2563</v>
      </c>
      <c r="I816" s="280" t="s">
        <v>2562</v>
      </c>
      <c r="J816" s="281" t="s">
        <v>2383</v>
      </c>
      <c r="K816" s="364" t="s">
        <v>2385</v>
      </c>
      <c r="L816" s="366" t="s">
        <v>236</v>
      </c>
      <c r="M816" s="249"/>
      <c r="N816" s="229">
        <f>[2]pdc2018!N816</f>
        <v>0</v>
      </c>
      <c r="O816" s="230">
        <f>[2]pdc2018!O816</f>
        <v>0</v>
      </c>
      <c r="P816" s="230">
        <f>[2]pdc2018!P816</f>
        <v>0</v>
      </c>
      <c r="Q816" s="230">
        <f>[2]pdc2018!Q816</f>
        <v>0</v>
      </c>
      <c r="R816" s="230">
        <f>[2]pdc2018!R816</f>
        <v>0</v>
      </c>
      <c r="S816" s="231">
        <f>[2]pdc2018!S816</f>
        <v>0</v>
      </c>
      <c r="T816" s="229">
        <f t="shared" si="78"/>
        <v>0</v>
      </c>
      <c r="U816" s="232" t="str">
        <f t="shared" si="79"/>
        <v/>
      </c>
      <c r="V816" s="229">
        <f t="shared" si="80"/>
        <v>0</v>
      </c>
      <c r="W816" s="232" t="str">
        <f t="shared" si="81"/>
        <v/>
      </c>
      <c r="X816" s="229">
        <f t="shared" si="82"/>
        <v>0</v>
      </c>
      <c r="Y816" s="232" t="str">
        <f t="shared" si="83"/>
        <v/>
      </c>
    </row>
    <row r="817" spans="1:25" ht="25.5" customHeight="1">
      <c r="A817" s="189" t="s">
        <v>265</v>
      </c>
      <c r="B817" s="276" t="s">
        <v>2128</v>
      </c>
      <c r="C817" s="277" t="s">
        <v>810</v>
      </c>
      <c r="D817" s="277" t="s">
        <v>2725</v>
      </c>
      <c r="E817" s="278" t="s">
        <v>267</v>
      </c>
      <c r="F817" s="278" t="s">
        <v>266</v>
      </c>
      <c r="G817" s="279" t="s">
        <v>183</v>
      </c>
      <c r="H817" s="279" t="s">
        <v>2563</v>
      </c>
      <c r="I817" s="280" t="s">
        <v>2562</v>
      </c>
      <c r="J817" s="281" t="s">
        <v>2383</v>
      </c>
      <c r="K817" s="364" t="s">
        <v>2385</v>
      </c>
      <c r="L817" s="366" t="s">
        <v>236</v>
      </c>
      <c r="M817" s="249"/>
      <c r="N817" s="229">
        <f>[2]pdc2018!N817</f>
        <v>0</v>
      </c>
      <c r="O817" s="230">
        <f>[2]pdc2018!O817</f>
        <v>1732000</v>
      </c>
      <c r="P817" s="230">
        <f>[2]pdc2018!P817</f>
        <v>0</v>
      </c>
      <c r="Q817" s="230">
        <f>[2]pdc2018!Q817</f>
        <v>0</v>
      </c>
      <c r="R817" s="230">
        <f>[2]pdc2018!R817</f>
        <v>0</v>
      </c>
      <c r="S817" s="231">
        <f>[2]pdc2018!S817</f>
        <v>0</v>
      </c>
      <c r="T817" s="229">
        <f t="shared" si="78"/>
        <v>0</v>
      </c>
      <c r="U817" s="232" t="str">
        <f t="shared" si="79"/>
        <v/>
      </c>
      <c r="V817" s="229">
        <f t="shared" si="80"/>
        <v>0</v>
      </c>
      <c r="W817" s="232" t="str">
        <f t="shared" si="81"/>
        <v/>
      </c>
      <c r="X817" s="229">
        <f t="shared" si="82"/>
        <v>0</v>
      </c>
      <c r="Y817" s="232" t="str">
        <f t="shared" si="83"/>
        <v/>
      </c>
    </row>
    <row r="818" spans="1:25" ht="25.5" customHeight="1">
      <c r="A818" s="189" t="s">
        <v>268</v>
      </c>
      <c r="B818" s="276" t="s">
        <v>2128</v>
      </c>
      <c r="C818" s="277" t="s">
        <v>810</v>
      </c>
      <c r="D818" s="277" t="s">
        <v>2130</v>
      </c>
      <c r="E818" s="278" t="s">
        <v>270</v>
      </c>
      <c r="F818" s="278" t="s">
        <v>269</v>
      </c>
      <c r="G818" s="279" t="s">
        <v>183</v>
      </c>
      <c r="H818" s="279" t="s">
        <v>2563</v>
      </c>
      <c r="I818" s="280" t="s">
        <v>2562</v>
      </c>
      <c r="J818" s="281" t="s">
        <v>2383</v>
      </c>
      <c r="K818" s="364" t="s">
        <v>2385</v>
      </c>
      <c r="L818" s="366" t="s">
        <v>236</v>
      </c>
      <c r="M818" s="249"/>
      <c r="N818" s="229">
        <f>[2]pdc2018!N818</f>
        <v>0</v>
      </c>
      <c r="O818" s="230">
        <f>[2]pdc2018!O818</f>
        <v>127100</v>
      </c>
      <c r="P818" s="230">
        <f>[2]pdc2018!P818</f>
        <v>0</v>
      </c>
      <c r="Q818" s="230">
        <f>[2]pdc2018!Q818</f>
        <v>0</v>
      </c>
      <c r="R818" s="230">
        <f>[2]pdc2018!R818</f>
        <v>0</v>
      </c>
      <c r="S818" s="231">
        <f>[2]pdc2018!S818</f>
        <v>0</v>
      </c>
      <c r="T818" s="229">
        <f t="shared" si="78"/>
        <v>0</v>
      </c>
      <c r="U818" s="232" t="str">
        <f t="shared" si="79"/>
        <v/>
      </c>
      <c r="V818" s="229">
        <f t="shared" si="80"/>
        <v>0</v>
      </c>
      <c r="W818" s="232" t="str">
        <f t="shared" si="81"/>
        <v/>
      </c>
      <c r="X818" s="229">
        <f t="shared" si="82"/>
        <v>0</v>
      </c>
      <c r="Y818" s="232" t="str">
        <f t="shared" si="83"/>
        <v/>
      </c>
    </row>
    <row r="819" spans="1:25" ht="25.5" customHeight="1">
      <c r="A819" s="189" t="s">
        <v>271</v>
      </c>
      <c r="B819" s="276" t="s">
        <v>2128</v>
      </c>
      <c r="C819" s="277" t="s">
        <v>810</v>
      </c>
      <c r="D819" s="277" t="s">
        <v>1623</v>
      </c>
      <c r="E819" s="278" t="s">
        <v>273</v>
      </c>
      <c r="F819" s="278" t="s">
        <v>272</v>
      </c>
      <c r="G819" s="279" t="s">
        <v>183</v>
      </c>
      <c r="H819" s="279" t="s">
        <v>2563</v>
      </c>
      <c r="I819" s="280" t="s">
        <v>2562</v>
      </c>
      <c r="J819" s="281" t="s">
        <v>2383</v>
      </c>
      <c r="K819" s="364" t="s">
        <v>2385</v>
      </c>
      <c r="L819" s="366" t="s">
        <v>236</v>
      </c>
      <c r="M819" s="249"/>
      <c r="N819" s="229">
        <f>[2]pdc2018!N819</f>
        <v>0</v>
      </c>
      <c r="O819" s="230">
        <f>[2]pdc2018!O819</f>
        <v>0</v>
      </c>
      <c r="P819" s="230">
        <f>[2]pdc2018!P819</f>
        <v>0</v>
      </c>
      <c r="Q819" s="230">
        <f>[2]pdc2018!Q819</f>
        <v>0</v>
      </c>
      <c r="R819" s="230">
        <f>[2]pdc2018!R819</f>
        <v>0</v>
      </c>
      <c r="S819" s="231">
        <f>[2]pdc2018!S819</f>
        <v>0</v>
      </c>
      <c r="T819" s="229">
        <f t="shared" si="78"/>
        <v>0</v>
      </c>
      <c r="U819" s="232" t="str">
        <f t="shared" si="79"/>
        <v/>
      </c>
      <c r="V819" s="229">
        <f t="shared" si="80"/>
        <v>0</v>
      </c>
      <c r="W819" s="232" t="str">
        <f t="shared" si="81"/>
        <v/>
      </c>
      <c r="X819" s="229">
        <f t="shared" si="82"/>
        <v>0</v>
      </c>
      <c r="Y819" s="232" t="str">
        <f t="shared" si="83"/>
        <v/>
      </c>
    </row>
    <row r="820" spans="1:25" ht="24" customHeight="1">
      <c r="A820" s="233" t="s">
        <v>2564</v>
      </c>
      <c r="B820" s="234" t="s">
        <v>2128</v>
      </c>
      <c r="C820" s="235" t="s">
        <v>2724</v>
      </c>
      <c r="D820" s="235" t="s">
        <v>2719</v>
      </c>
      <c r="E820" s="236" t="s">
        <v>2565</v>
      </c>
      <c r="F820" s="236" t="s">
        <v>2566</v>
      </c>
      <c r="G820" s="246"/>
      <c r="H820" s="246"/>
      <c r="I820" s="247"/>
      <c r="J820" s="261"/>
      <c r="K820" s="364"/>
      <c r="L820" s="365"/>
      <c r="M820" s="249"/>
      <c r="N820" s="229">
        <f>[2]pdc2018!N820</f>
        <v>0</v>
      </c>
      <c r="O820" s="230">
        <f>[2]pdc2018!O820</f>
        <v>0</v>
      </c>
      <c r="P820" s="230">
        <f>[2]pdc2018!P820</f>
        <v>0</v>
      </c>
      <c r="Q820" s="230">
        <f>[2]pdc2018!Q820</f>
        <v>0</v>
      </c>
      <c r="R820" s="230">
        <f>[2]pdc2018!R820</f>
        <v>0</v>
      </c>
      <c r="S820" s="231">
        <f>[2]pdc2018!S820</f>
        <v>0</v>
      </c>
      <c r="T820" s="229">
        <f t="shared" si="78"/>
        <v>0</v>
      </c>
      <c r="U820" s="232" t="str">
        <f t="shared" si="79"/>
        <v/>
      </c>
      <c r="V820" s="229">
        <f t="shared" si="80"/>
        <v>0</v>
      </c>
      <c r="W820" s="232" t="str">
        <f t="shared" si="81"/>
        <v/>
      </c>
      <c r="X820" s="229">
        <f t="shared" si="82"/>
        <v>0</v>
      </c>
      <c r="Y820" s="232" t="str">
        <f t="shared" si="83"/>
        <v/>
      </c>
    </row>
    <row r="821" spans="1:25" ht="24" customHeight="1">
      <c r="A821" s="189" t="s">
        <v>2567</v>
      </c>
      <c r="B821" s="242" t="s">
        <v>2128</v>
      </c>
      <c r="C821" s="243" t="s">
        <v>2724</v>
      </c>
      <c r="D821" s="243" t="s">
        <v>2717</v>
      </c>
      <c r="E821" s="245" t="s">
        <v>2565</v>
      </c>
      <c r="F821" s="245" t="s">
        <v>2566</v>
      </c>
      <c r="G821" s="259" t="s">
        <v>49</v>
      </c>
      <c r="H821" s="259" t="s">
        <v>2568</v>
      </c>
      <c r="I821" s="260" t="s">
        <v>2569</v>
      </c>
      <c r="J821" s="261" t="s">
        <v>2570</v>
      </c>
      <c r="K821" s="364" t="s">
        <v>3138</v>
      </c>
      <c r="L821" s="366" t="s">
        <v>236</v>
      </c>
      <c r="M821" s="249"/>
      <c r="N821" s="229">
        <f>[2]pdc2018!N821</f>
        <v>0</v>
      </c>
      <c r="O821" s="230">
        <f>[2]pdc2018!O821</f>
        <v>370200</v>
      </c>
      <c r="P821" s="230">
        <f>[2]pdc2018!P821</f>
        <v>370200</v>
      </c>
      <c r="Q821" s="230">
        <f>[2]pdc2018!Q821</f>
        <v>370200</v>
      </c>
      <c r="R821" s="230">
        <f>[2]pdc2018!R821</f>
        <v>250000</v>
      </c>
      <c r="S821" s="231">
        <f>[2]pdc2018!S821</f>
        <v>250000</v>
      </c>
      <c r="T821" s="229">
        <f t="shared" si="78"/>
        <v>0</v>
      </c>
      <c r="U821" s="232">
        <f t="shared" si="79"/>
        <v>0</v>
      </c>
      <c r="V821" s="229">
        <f t="shared" si="80"/>
        <v>-120200</v>
      </c>
      <c r="W821" s="232">
        <f t="shared" si="81"/>
        <v>-0.32468935710426794</v>
      </c>
      <c r="X821" s="229">
        <f t="shared" si="82"/>
        <v>0</v>
      </c>
      <c r="Y821" s="232">
        <f t="shared" si="83"/>
        <v>0</v>
      </c>
    </row>
    <row r="822" spans="1:25" ht="24" customHeight="1">
      <c r="A822" s="233" t="s">
        <v>2571</v>
      </c>
      <c r="B822" s="234" t="s">
        <v>2128</v>
      </c>
      <c r="C822" s="235" t="s">
        <v>615</v>
      </c>
      <c r="D822" s="235" t="s">
        <v>2719</v>
      </c>
      <c r="E822" s="236" t="s">
        <v>2572</v>
      </c>
      <c r="F822" s="236" t="s">
        <v>2573</v>
      </c>
      <c r="G822" s="259"/>
      <c r="H822" s="259"/>
      <c r="I822" s="260"/>
      <c r="J822" s="261"/>
      <c r="K822" s="364"/>
      <c r="L822" s="365"/>
      <c r="M822" s="249"/>
      <c r="N822" s="229">
        <f>[2]pdc2018!N822</f>
        <v>0</v>
      </c>
      <c r="O822" s="230">
        <f>[2]pdc2018!O822</f>
        <v>0</v>
      </c>
      <c r="P822" s="230">
        <f>[2]pdc2018!P822</f>
        <v>0</v>
      </c>
      <c r="Q822" s="230">
        <f>[2]pdc2018!Q822</f>
        <v>0</v>
      </c>
      <c r="R822" s="230">
        <f>[2]pdc2018!R822</f>
        <v>0</v>
      </c>
      <c r="S822" s="231">
        <f>[2]pdc2018!S822</f>
        <v>0</v>
      </c>
      <c r="T822" s="229">
        <f t="shared" si="78"/>
        <v>0</v>
      </c>
      <c r="U822" s="232" t="str">
        <f t="shared" si="79"/>
        <v/>
      </c>
      <c r="V822" s="229">
        <f t="shared" si="80"/>
        <v>0</v>
      </c>
      <c r="W822" s="232" t="str">
        <f t="shared" si="81"/>
        <v/>
      </c>
      <c r="X822" s="229">
        <f t="shared" si="82"/>
        <v>0</v>
      </c>
      <c r="Y822" s="232" t="str">
        <f t="shared" si="83"/>
        <v/>
      </c>
    </row>
    <row r="823" spans="1:25" ht="24" customHeight="1">
      <c r="A823" s="189" t="s">
        <v>2574</v>
      </c>
      <c r="B823" s="242" t="s">
        <v>2128</v>
      </c>
      <c r="C823" s="243" t="s">
        <v>615</v>
      </c>
      <c r="D823" s="243" t="s">
        <v>2717</v>
      </c>
      <c r="E823" s="245" t="s">
        <v>2572</v>
      </c>
      <c r="F823" s="245" t="s">
        <v>2573</v>
      </c>
      <c r="G823" s="246" t="s">
        <v>184</v>
      </c>
      <c r="H823" s="246" t="s">
        <v>2575</v>
      </c>
      <c r="I823" s="247" t="s">
        <v>2576</v>
      </c>
      <c r="J823" s="248" t="s">
        <v>2386</v>
      </c>
      <c r="K823" s="358" t="s">
        <v>2388</v>
      </c>
      <c r="L823" s="366" t="s">
        <v>236</v>
      </c>
      <c r="M823" s="249"/>
      <c r="N823" s="229">
        <f>[2]pdc2018!N823</f>
        <v>0</v>
      </c>
      <c r="O823" s="230">
        <f>[2]pdc2018!O823</f>
        <v>0</v>
      </c>
      <c r="P823" s="230">
        <f>[2]pdc2018!P823</f>
        <v>0</v>
      </c>
      <c r="Q823" s="230">
        <f>[2]pdc2018!Q823</f>
        <v>0</v>
      </c>
      <c r="R823" s="230">
        <f>[2]pdc2018!R823</f>
        <v>0</v>
      </c>
      <c r="S823" s="231">
        <f>[2]pdc2018!S823</f>
        <v>0</v>
      </c>
      <c r="T823" s="229">
        <f t="shared" si="78"/>
        <v>0</v>
      </c>
      <c r="U823" s="232" t="str">
        <f t="shared" si="79"/>
        <v/>
      </c>
      <c r="V823" s="229">
        <f t="shared" si="80"/>
        <v>0</v>
      </c>
      <c r="W823" s="232" t="str">
        <f t="shared" si="81"/>
        <v/>
      </c>
      <c r="X823" s="229">
        <f t="shared" si="82"/>
        <v>0</v>
      </c>
      <c r="Y823" s="232" t="str">
        <f t="shared" si="83"/>
        <v/>
      </c>
    </row>
    <row r="824" spans="1:25" ht="24" customHeight="1">
      <c r="A824" s="233" t="s">
        <v>2577</v>
      </c>
      <c r="B824" s="234" t="s">
        <v>2128</v>
      </c>
      <c r="C824" s="235" t="s">
        <v>2726</v>
      </c>
      <c r="D824" s="235" t="s">
        <v>2719</v>
      </c>
      <c r="E824" s="236" t="s">
        <v>2578</v>
      </c>
      <c r="F824" s="236" t="s">
        <v>2579</v>
      </c>
      <c r="G824" s="259"/>
      <c r="H824" s="259"/>
      <c r="I824" s="260"/>
      <c r="J824" s="261"/>
      <c r="K824" s="364"/>
      <c r="L824" s="365"/>
      <c r="M824" s="249"/>
      <c r="N824" s="229">
        <f>[2]pdc2018!N824</f>
        <v>0</v>
      </c>
      <c r="O824" s="230">
        <f>[2]pdc2018!O824</f>
        <v>0</v>
      </c>
      <c r="P824" s="230">
        <f>[2]pdc2018!P824</f>
        <v>0</v>
      </c>
      <c r="Q824" s="230">
        <f>[2]pdc2018!Q824</f>
        <v>0</v>
      </c>
      <c r="R824" s="230">
        <f>[2]pdc2018!R824</f>
        <v>0</v>
      </c>
      <c r="S824" s="231">
        <f>[2]pdc2018!S824</f>
        <v>0</v>
      </c>
      <c r="T824" s="229">
        <f t="shared" si="78"/>
        <v>0</v>
      </c>
      <c r="U824" s="232" t="str">
        <f t="shared" si="79"/>
        <v/>
      </c>
      <c r="V824" s="229">
        <f t="shared" si="80"/>
        <v>0</v>
      </c>
      <c r="W824" s="232" t="str">
        <f t="shared" si="81"/>
        <v/>
      </c>
      <c r="X824" s="229">
        <f t="shared" si="82"/>
        <v>0</v>
      </c>
      <c r="Y824" s="232" t="str">
        <f t="shared" si="83"/>
        <v/>
      </c>
    </row>
    <row r="825" spans="1:25" ht="35.25" customHeight="1">
      <c r="A825" s="189" t="s">
        <v>2580</v>
      </c>
      <c r="B825" s="242" t="s">
        <v>2128</v>
      </c>
      <c r="C825" s="243" t="s">
        <v>2726</v>
      </c>
      <c r="D825" s="243" t="s">
        <v>2717</v>
      </c>
      <c r="E825" s="245" t="s">
        <v>2581</v>
      </c>
      <c r="F825" s="245" t="s">
        <v>2582</v>
      </c>
      <c r="G825" s="259" t="s">
        <v>52</v>
      </c>
      <c r="H825" s="259" t="s">
        <v>2583</v>
      </c>
      <c r="I825" s="260" t="s">
        <v>2584</v>
      </c>
      <c r="J825" s="261" t="s">
        <v>3143</v>
      </c>
      <c r="K825" s="364" t="s">
        <v>3144</v>
      </c>
      <c r="L825" s="366" t="s">
        <v>236</v>
      </c>
      <c r="M825" s="249"/>
      <c r="N825" s="229">
        <f>[2]pdc2018!N825</f>
        <v>-33923.4</v>
      </c>
      <c r="O825" s="230">
        <f>[2]pdc2018!O825</f>
        <v>0</v>
      </c>
      <c r="P825" s="230">
        <f>[2]pdc2018!P825</f>
        <v>0</v>
      </c>
      <c r="Q825" s="230">
        <f>[2]pdc2018!Q825</f>
        <v>0</v>
      </c>
      <c r="R825" s="230">
        <f>[2]pdc2018!R825</f>
        <v>0</v>
      </c>
      <c r="S825" s="231">
        <f>[2]pdc2018!S825</f>
        <v>0</v>
      </c>
      <c r="T825" s="229">
        <f t="shared" si="78"/>
        <v>0</v>
      </c>
      <c r="U825" s="232" t="str">
        <f t="shared" si="79"/>
        <v/>
      </c>
      <c r="V825" s="229">
        <f t="shared" si="80"/>
        <v>0</v>
      </c>
      <c r="W825" s="232" t="str">
        <f t="shared" si="81"/>
        <v/>
      </c>
      <c r="X825" s="229">
        <f t="shared" si="82"/>
        <v>0</v>
      </c>
      <c r="Y825" s="232" t="str">
        <f t="shared" si="83"/>
        <v/>
      </c>
    </row>
    <row r="826" spans="1:25" ht="24" customHeight="1">
      <c r="A826" s="189" t="s">
        <v>2585</v>
      </c>
      <c r="B826" s="242" t="s">
        <v>2128</v>
      </c>
      <c r="C826" s="243" t="s">
        <v>2726</v>
      </c>
      <c r="D826" s="243" t="s">
        <v>2725</v>
      </c>
      <c r="E826" s="245" t="s">
        <v>2586</v>
      </c>
      <c r="F826" s="245" t="s">
        <v>2587</v>
      </c>
      <c r="G826" s="259" t="s">
        <v>53</v>
      </c>
      <c r="H826" s="259" t="s">
        <v>1530</v>
      </c>
      <c r="I826" s="260" t="s">
        <v>2588</v>
      </c>
      <c r="J826" s="261" t="s">
        <v>3143</v>
      </c>
      <c r="K826" s="364" t="s">
        <v>3144</v>
      </c>
      <c r="L826" s="366" t="s">
        <v>236</v>
      </c>
      <c r="M826" s="228"/>
      <c r="N826" s="229">
        <f>[2]pdc2018!N826</f>
        <v>-49118.66</v>
      </c>
      <c r="O826" s="230">
        <f>[2]pdc2018!O826</f>
        <v>0</v>
      </c>
      <c r="P826" s="230">
        <f>[2]pdc2018!P826</f>
        <v>0</v>
      </c>
      <c r="Q826" s="230">
        <f>[2]pdc2018!Q826</f>
        <v>0</v>
      </c>
      <c r="R826" s="230">
        <f>[2]pdc2018!R826</f>
        <v>0</v>
      </c>
      <c r="S826" s="231">
        <f>[2]pdc2018!S826</f>
        <v>0</v>
      </c>
      <c r="T826" s="229">
        <f t="shared" si="78"/>
        <v>0</v>
      </c>
      <c r="U826" s="232" t="str">
        <f t="shared" si="79"/>
        <v/>
      </c>
      <c r="V826" s="229">
        <f t="shared" si="80"/>
        <v>0</v>
      </c>
      <c r="W826" s="232" t="str">
        <f t="shared" si="81"/>
        <v/>
      </c>
      <c r="X826" s="229">
        <f t="shared" si="82"/>
        <v>0</v>
      </c>
      <c r="Y826" s="232" t="str">
        <f t="shared" si="83"/>
        <v/>
      </c>
    </row>
    <row r="827" spans="1:25" ht="24" customHeight="1">
      <c r="A827" s="219" t="s">
        <v>274</v>
      </c>
      <c r="B827" s="220" t="s">
        <v>275</v>
      </c>
      <c r="C827" s="221" t="s">
        <v>2718</v>
      </c>
      <c r="D827" s="221" t="s">
        <v>2719</v>
      </c>
      <c r="E827" s="222" t="s">
        <v>277</v>
      </c>
      <c r="F827" s="222" t="s">
        <v>276</v>
      </c>
      <c r="G827" s="223"/>
      <c r="H827" s="223"/>
      <c r="I827" s="224"/>
      <c r="J827" s="225"/>
      <c r="K827" s="362"/>
      <c r="L827" s="363"/>
      <c r="M827" s="249"/>
      <c r="N827" s="229">
        <f>[2]pdc2018!N827</f>
        <v>0</v>
      </c>
      <c r="O827" s="230">
        <f>[2]pdc2018!O827</f>
        <v>0</v>
      </c>
      <c r="P827" s="230">
        <f>[2]pdc2018!P827</f>
        <v>0</v>
      </c>
      <c r="Q827" s="230">
        <f>[2]pdc2018!Q827</f>
        <v>0</v>
      </c>
      <c r="R827" s="230">
        <f>[2]pdc2018!R827</f>
        <v>0</v>
      </c>
      <c r="S827" s="231">
        <f>[2]pdc2018!S827</f>
        <v>0</v>
      </c>
      <c r="T827" s="229">
        <f t="shared" si="78"/>
        <v>0</v>
      </c>
      <c r="U827" s="232" t="str">
        <f t="shared" si="79"/>
        <v/>
      </c>
      <c r="V827" s="229">
        <f t="shared" si="80"/>
        <v>0</v>
      </c>
      <c r="W827" s="232" t="str">
        <f t="shared" si="81"/>
        <v/>
      </c>
      <c r="X827" s="229">
        <f t="shared" si="82"/>
        <v>0</v>
      </c>
      <c r="Y827" s="232" t="str">
        <f t="shared" si="83"/>
        <v/>
      </c>
    </row>
    <row r="828" spans="1:25" ht="24" customHeight="1">
      <c r="A828" s="255" t="s">
        <v>278</v>
      </c>
      <c r="B828" s="256" t="s">
        <v>275</v>
      </c>
      <c r="C828" s="257" t="s">
        <v>2720</v>
      </c>
      <c r="D828" s="257" t="s">
        <v>2719</v>
      </c>
      <c r="E828" s="258" t="s">
        <v>280</v>
      </c>
      <c r="F828" s="236" t="s">
        <v>279</v>
      </c>
      <c r="G828" s="259"/>
      <c r="H828" s="259"/>
      <c r="I828" s="260"/>
      <c r="J828" s="261"/>
      <c r="K828" s="364"/>
      <c r="L828" s="365"/>
      <c r="M828" s="249"/>
      <c r="N828" s="229">
        <f>[2]pdc2018!N828</f>
        <v>0</v>
      </c>
      <c r="O828" s="230">
        <f>[2]pdc2018!O828</f>
        <v>0</v>
      </c>
      <c r="P828" s="230">
        <f>[2]pdc2018!P828</f>
        <v>0</v>
      </c>
      <c r="Q828" s="230">
        <f>[2]pdc2018!Q828</f>
        <v>0</v>
      </c>
      <c r="R828" s="230">
        <f>[2]pdc2018!R828</f>
        <v>0</v>
      </c>
      <c r="S828" s="231">
        <f>[2]pdc2018!S828</f>
        <v>0</v>
      </c>
      <c r="T828" s="229">
        <f t="shared" si="78"/>
        <v>0</v>
      </c>
      <c r="U828" s="232" t="str">
        <f t="shared" si="79"/>
        <v/>
      </c>
      <c r="V828" s="229">
        <f t="shared" si="80"/>
        <v>0</v>
      </c>
      <c r="W828" s="232" t="str">
        <f t="shared" si="81"/>
        <v/>
      </c>
      <c r="X828" s="229">
        <f t="shared" si="82"/>
        <v>0</v>
      </c>
      <c r="Y828" s="232" t="str">
        <f t="shared" si="83"/>
        <v/>
      </c>
    </row>
    <row r="829" spans="1:25" ht="24" customHeight="1">
      <c r="A829" s="304" t="s">
        <v>281</v>
      </c>
      <c r="B829" s="263" t="s">
        <v>275</v>
      </c>
      <c r="C829" s="264" t="s">
        <v>2720</v>
      </c>
      <c r="D829" s="264" t="s">
        <v>2717</v>
      </c>
      <c r="E829" s="265" t="s">
        <v>280</v>
      </c>
      <c r="F829" s="245" t="s">
        <v>279</v>
      </c>
      <c r="G829" s="259" t="s">
        <v>185</v>
      </c>
      <c r="H829" s="259" t="s">
        <v>2589</v>
      </c>
      <c r="I829" s="260" t="s">
        <v>2590</v>
      </c>
      <c r="J829" s="261" t="s">
        <v>3130</v>
      </c>
      <c r="K829" s="364" t="s">
        <v>3132</v>
      </c>
      <c r="L829" s="366" t="s">
        <v>236</v>
      </c>
      <c r="M829" s="249"/>
      <c r="N829" s="229">
        <f>[2]pdc2018!N829</f>
        <v>0</v>
      </c>
      <c r="O829" s="230">
        <f>[2]pdc2018!O829</f>
        <v>0</v>
      </c>
      <c r="P829" s="230">
        <f>[2]pdc2018!P829</f>
        <v>0</v>
      </c>
      <c r="Q829" s="230">
        <f>[2]pdc2018!Q829</f>
        <v>0</v>
      </c>
      <c r="R829" s="230">
        <f>[2]pdc2018!R829</f>
        <v>0</v>
      </c>
      <c r="S829" s="231">
        <f>[2]pdc2018!S829</f>
        <v>0</v>
      </c>
      <c r="T829" s="229">
        <f t="shared" si="78"/>
        <v>0</v>
      </c>
      <c r="U829" s="232" t="str">
        <f t="shared" si="79"/>
        <v/>
      </c>
      <c r="V829" s="229">
        <f t="shared" si="80"/>
        <v>0</v>
      </c>
      <c r="W829" s="232" t="str">
        <f t="shared" si="81"/>
        <v/>
      </c>
      <c r="X829" s="229">
        <f t="shared" si="82"/>
        <v>0</v>
      </c>
      <c r="Y829" s="232" t="str">
        <f t="shared" si="83"/>
        <v/>
      </c>
    </row>
    <row r="830" spans="1:25" ht="24" customHeight="1">
      <c r="A830" s="305" t="s">
        <v>282</v>
      </c>
      <c r="B830" s="256" t="s">
        <v>275</v>
      </c>
      <c r="C830" s="257" t="s">
        <v>2721</v>
      </c>
      <c r="D830" s="257" t="s">
        <v>2719</v>
      </c>
      <c r="E830" s="258" t="s">
        <v>284</v>
      </c>
      <c r="F830" s="236" t="s">
        <v>283</v>
      </c>
      <c r="G830" s="259"/>
      <c r="H830" s="259"/>
      <c r="I830" s="260"/>
      <c r="J830" s="261"/>
      <c r="K830" s="364"/>
      <c r="L830" s="365"/>
      <c r="M830" s="249"/>
      <c r="N830" s="229">
        <f>[2]pdc2018!N830</f>
        <v>0</v>
      </c>
      <c r="O830" s="230">
        <f>[2]pdc2018!O830</f>
        <v>0</v>
      </c>
      <c r="P830" s="230">
        <f>[2]pdc2018!P830</f>
        <v>0</v>
      </c>
      <c r="Q830" s="230">
        <f>[2]pdc2018!Q830</f>
        <v>0</v>
      </c>
      <c r="R830" s="230">
        <f>[2]pdc2018!R830</f>
        <v>0</v>
      </c>
      <c r="S830" s="231">
        <f>[2]pdc2018!S830</f>
        <v>0</v>
      </c>
      <c r="T830" s="229">
        <f t="shared" si="78"/>
        <v>0</v>
      </c>
      <c r="U830" s="232" t="str">
        <f t="shared" si="79"/>
        <v/>
      </c>
      <c r="V830" s="229">
        <f t="shared" si="80"/>
        <v>0</v>
      </c>
      <c r="W830" s="232" t="str">
        <f t="shared" si="81"/>
        <v/>
      </c>
      <c r="X830" s="229">
        <f t="shared" si="82"/>
        <v>0</v>
      </c>
      <c r="Y830" s="232" t="str">
        <f t="shared" si="83"/>
        <v/>
      </c>
    </row>
    <row r="831" spans="1:25" ht="24" customHeight="1">
      <c r="A831" s="304" t="s">
        <v>285</v>
      </c>
      <c r="B831" s="263" t="s">
        <v>275</v>
      </c>
      <c r="C831" s="264" t="s">
        <v>2721</v>
      </c>
      <c r="D831" s="264" t="s">
        <v>2717</v>
      </c>
      <c r="E831" s="265" t="s">
        <v>284</v>
      </c>
      <c r="F831" s="245" t="s">
        <v>283</v>
      </c>
      <c r="G831" s="259" t="s">
        <v>185</v>
      </c>
      <c r="H831" s="259" t="s">
        <v>2589</v>
      </c>
      <c r="I831" s="260" t="s">
        <v>2590</v>
      </c>
      <c r="J831" s="261" t="s">
        <v>3130</v>
      </c>
      <c r="K831" s="364" t="s">
        <v>3132</v>
      </c>
      <c r="L831" s="366" t="s">
        <v>236</v>
      </c>
      <c r="M831" s="249"/>
      <c r="N831" s="229">
        <f>[2]pdc2018!N831</f>
        <v>0</v>
      </c>
      <c r="O831" s="230">
        <f>[2]pdc2018!O831</f>
        <v>0</v>
      </c>
      <c r="P831" s="230">
        <f>[2]pdc2018!P831</f>
        <v>0</v>
      </c>
      <c r="Q831" s="230">
        <f>[2]pdc2018!Q831</f>
        <v>0</v>
      </c>
      <c r="R831" s="230">
        <f>[2]pdc2018!R831</f>
        <v>0</v>
      </c>
      <c r="S831" s="231">
        <f>[2]pdc2018!S831</f>
        <v>0</v>
      </c>
      <c r="T831" s="229">
        <f t="shared" si="78"/>
        <v>0</v>
      </c>
      <c r="U831" s="232" t="str">
        <f t="shared" si="79"/>
        <v/>
      </c>
      <c r="V831" s="229">
        <f t="shared" si="80"/>
        <v>0</v>
      </c>
      <c r="W831" s="232" t="str">
        <f t="shared" si="81"/>
        <v/>
      </c>
      <c r="X831" s="229">
        <f t="shared" si="82"/>
        <v>0</v>
      </c>
      <c r="Y831" s="232" t="str">
        <f t="shared" si="83"/>
        <v/>
      </c>
    </row>
    <row r="832" spans="1:25" ht="37.5" customHeight="1">
      <c r="A832" s="305" t="s">
        <v>2591</v>
      </c>
      <c r="B832" s="256" t="s">
        <v>275</v>
      </c>
      <c r="C832" s="257" t="s">
        <v>2722</v>
      </c>
      <c r="D832" s="257" t="s">
        <v>2719</v>
      </c>
      <c r="E832" s="258" t="s">
        <v>2592</v>
      </c>
      <c r="F832" s="236" t="s">
        <v>3064</v>
      </c>
      <c r="G832" s="259"/>
      <c r="H832" s="259"/>
      <c r="I832" s="260"/>
      <c r="J832" s="261"/>
      <c r="K832" s="364"/>
      <c r="L832" s="365"/>
      <c r="M832" s="249"/>
      <c r="N832" s="229">
        <f>[2]pdc2018!N832</f>
        <v>0</v>
      </c>
      <c r="O832" s="230">
        <f>[2]pdc2018!O832</f>
        <v>0</v>
      </c>
      <c r="P832" s="230">
        <f>[2]pdc2018!P832</f>
        <v>0</v>
      </c>
      <c r="Q832" s="230">
        <f>[2]pdc2018!Q832</f>
        <v>0</v>
      </c>
      <c r="R832" s="230">
        <f>[2]pdc2018!R832</f>
        <v>0</v>
      </c>
      <c r="S832" s="231">
        <f>[2]pdc2018!S832</f>
        <v>0</v>
      </c>
      <c r="T832" s="229">
        <f t="shared" si="78"/>
        <v>0</v>
      </c>
      <c r="U832" s="232" t="str">
        <f t="shared" si="79"/>
        <v/>
      </c>
      <c r="V832" s="229">
        <f t="shared" si="80"/>
        <v>0</v>
      </c>
      <c r="W832" s="232" t="str">
        <f t="shared" si="81"/>
        <v/>
      </c>
      <c r="X832" s="229">
        <f t="shared" si="82"/>
        <v>0</v>
      </c>
      <c r="Y832" s="232" t="str">
        <f t="shared" si="83"/>
        <v/>
      </c>
    </row>
    <row r="833" spans="1:25" ht="37.5" customHeight="1">
      <c r="A833" s="189" t="s">
        <v>3065</v>
      </c>
      <c r="B833" s="242" t="s">
        <v>275</v>
      </c>
      <c r="C833" s="243" t="s">
        <v>2722</v>
      </c>
      <c r="D833" s="243" t="s">
        <v>2717</v>
      </c>
      <c r="E833" s="245" t="s">
        <v>3066</v>
      </c>
      <c r="F833" s="245" t="s">
        <v>3067</v>
      </c>
      <c r="G833" s="259" t="s">
        <v>186</v>
      </c>
      <c r="H833" s="259" t="s">
        <v>3068</v>
      </c>
      <c r="I833" s="260" t="s">
        <v>3069</v>
      </c>
      <c r="J833" s="261" t="s">
        <v>3135</v>
      </c>
      <c r="K833" s="364" t="s">
        <v>3136</v>
      </c>
      <c r="L833" s="366" t="s">
        <v>236</v>
      </c>
      <c r="M833" s="249"/>
      <c r="N833" s="229">
        <f>[2]pdc2018!N833</f>
        <v>0</v>
      </c>
      <c r="O833" s="230">
        <f>[2]pdc2018!O833</f>
        <v>0</v>
      </c>
      <c r="P833" s="230">
        <f>[2]pdc2018!P833</f>
        <v>0</v>
      </c>
      <c r="Q833" s="230">
        <f>[2]pdc2018!Q833</f>
        <v>0</v>
      </c>
      <c r="R833" s="230">
        <f>[2]pdc2018!R833</f>
        <v>0</v>
      </c>
      <c r="S833" s="231">
        <f>[2]pdc2018!S833</f>
        <v>0</v>
      </c>
      <c r="T833" s="229">
        <f t="shared" si="78"/>
        <v>0</v>
      </c>
      <c r="U833" s="232" t="str">
        <f t="shared" si="79"/>
        <v/>
      </c>
      <c r="V833" s="229">
        <f t="shared" si="80"/>
        <v>0</v>
      </c>
      <c r="W833" s="232" t="str">
        <f t="shared" si="81"/>
        <v/>
      </c>
      <c r="X833" s="229">
        <f t="shared" si="82"/>
        <v>0</v>
      </c>
      <c r="Y833" s="232" t="str">
        <f t="shared" si="83"/>
        <v/>
      </c>
    </row>
    <row r="834" spans="1:25" ht="37.5" customHeight="1">
      <c r="A834" s="189" t="s">
        <v>3070</v>
      </c>
      <c r="B834" s="242" t="s">
        <v>275</v>
      </c>
      <c r="C834" s="243" t="s">
        <v>2722</v>
      </c>
      <c r="D834" s="243" t="s">
        <v>2725</v>
      </c>
      <c r="E834" s="245" t="s">
        <v>3071</v>
      </c>
      <c r="F834" s="245" t="s">
        <v>3072</v>
      </c>
      <c r="G834" s="259" t="s">
        <v>48</v>
      </c>
      <c r="H834" s="259" t="s">
        <v>3073</v>
      </c>
      <c r="I834" s="260" t="s">
        <v>3074</v>
      </c>
      <c r="J834" s="261" t="s">
        <v>3075</v>
      </c>
      <c r="K834" s="364" t="s">
        <v>3137</v>
      </c>
      <c r="L834" s="366" t="s">
        <v>236</v>
      </c>
      <c r="M834" s="249"/>
      <c r="N834" s="229">
        <f>[2]pdc2018!N834</f>
        <v>0</v>
      </c>
      <c r="O834" s="230">
        <f>[2]pdc2018!O834</f>
        <v>0</v>
      </c>
      <c r="P834" s="230">
        <f>[2]pdc2018!P834</f>
        <v>0</v>
      </c>
      <c r="Q834" s="230">
        <f>[2]pdc2018!Q834</f>
        <v>0</v>
      </c>
      <c r="R834" s="230">
        <f>[2]pdc2018!R834</f>
        <v>0</v>
      </c>
      <c r="S834" s="231">
        <f>[2]pdc2018!S834</f>
        <v>0</v>
      </c>
      <c r="T834" s="229">
        <f t="shared" si="78"/>
        <v>0</v>
      </c>
      <c r="U834" s="232" t="str">
        <f t="shared" si="79"/>
        <v/>
      </c>
      <c r="V834" s="229">
        <f t="shared" si="80"/>
        <v>0</v>
      </c>
      <c r="W834" s="232" t="str">
        <f t="shared" si="81"/>
        <v/>
      </c>
      <c r="X834" s="229">
        <f t="shared" si="82"/>
        <v>0</v>
      </c>
      <c r="Y834" s="232" t="str">
        <f t="shared" si="83"/>
        <v/>
      </c>
    </row>
    <row r="835" spans="1:25" ht="24" customHeight="1">
      <c r="A835" s="189" t="s">
        <v>3076</v>
      </c>
      <c r="B835" s="242" t="s">
        <v>275</v>
      </c>
      <c r="C835" s="243" t="s">
        <v>2722</v>
      </c>
      <c r="D835" s="243" t="s">
        <v>2130</v>
      </c>
      <c r="E835" s="245" t="s">
        <v>3077</v>
      </c>
      <c r="F835" s="245" t="s">
        <v>3078</v>
      </c>
      <c r="G835" s="259" t="s">
        <v>49</v>
      </c>
      <c r="H835" s="259" t="s">
        <v>2568</v>
      </c>
      <c r="I835" s="260" t="s">
        <v>2569</v>
      </c>
      <c r="J835" s="261" t="s">
        <v>2570</v>
      </c>
      <c r="K835" s="364" t="s">
        <v>3138</v>
      </c>
      <c r="L835" s="366" t="s">
        <v>236</v>
      </c>
      <c r="M835" s="249"/>
      <c r="N835" s="229">
        <f>[2]pdc2018!N835</f>
        <v>0</v>
      </c>
      <c r="O835" s="230">
        <f>[2]pdc2018!O835</f>
        <v>0</v>
      </c>
      <c r="P835" s="230">
        <f>[2]pdc2018!P835</f>
        <v>0</v>
      </c>
      <c r="Q835" s="230">
        <f>[2]pdc2018!Q835</f>
        <v>0</v>
      </c>
      <c r="R835" s="230">
        <f>[2]pdc2018!R835</f>
        <v>0</v>
      </c>
      <c r="S835" s="231">
        <f>[2]pdc2018!S835</f>
        <v>0</v>
      </c>
      <c r="T835" s="229">
        <f t="shared" si="78"/>
        <v>0</v>
      </c>
      <c r="U835" s="232" t="str">
        <f t="shared" si="79"/>
        <v/>
      </c>
      <c r="V835" s="229">
        <f t="shared" si="80"/>
        <v>0</v>
      </c>
      <c r="W835" s="232" t="str">
        <f t="shared" si="81"/>
        <v/>
      </c>
      <c r="X835" s="229">
        <f t="shared" si="82"/>
        <v>0</v>
      </c>
      <c r="Y835" s="232" t="str">
        <f t="shared" si="83"/>
        <v/>
      </c>
    </row>
    <row r="836" spans="1:25" ht="24" customHeight="1">
      <c r="A836" s="189" t="s">
        <v>3079</v>
      </c>
      <c r="B836" s="242" t="s">
        <v>275</v>
      </c>
      <c r="C836" s="243" t="s">
        <v>2722</v>
      </c>
      <c r="D836" s="243" t="s">
        <v>921</v>
      </c>
      <c r="E836" s="245" t="s">
        <v>3080</v>
      </c>
      <c r="F836" s="244" t="s">
        <v>3081</v>
      </c>
      <c r="G836" s="246" t="s">
        <v>50</v>
      </c>
      <c r="H836" s="246" t="s">
        <v>3082</v>
      </c>
      <c r="I836" s="247" t="s">
        <v>3083</v>
      </c>
      <c r="J836" s="248" t="s">
        <v>3084</v>
      </c>
      <c r="K836" s="358" t="s">
        <v>3139</v>
      </c>
      <c r="L836" s="361" t="s">
        <v>370</v>
      </c>
      <c r="M836" s="249"/>
      <c r="N836" s="229">
        <f>[2]pdc2018!N836</f>
        <v>0</v>
      </c>
      <c r="O836" s="230">
        <f>[2]pdc2018!O836</f>
        <v>0</v>
      </c>
      <c r="P836" s="230">
        <f>[2]pdc2018!P836</f>
        <v>0</v>
      </c>
      <c r="Q836" s="230">
        <f>[2]pdc2018!Q836</f>
        <v>0</v>
      </c>
      <c r="R836" s="230">
        <f>[2]pdc2018!R836</f>
        <v>0</v>
      </c>
      <c r="S836" s="231">
        <f>[2]pdc2018!S836</f>
        <v>0</v>
      </c>
      <c r="T836" s="229">
        <f t="shared" si="78"/>
        <v>0</v>
      </c>
      <c r="U836" s="232" t="str">
        <f t="shared" si="79"/>
        <v/>
      </c>
      <c r="V836" s="229">
        <f t="shared" si="80"/>
        <v>0</v>
      </c>
      <c r="W836" s="232" t="str">
        <f t="shared" si="81"/>
        <v/>
      </c>
      <c r="X836" s="229">
        <f t="shared" si="82"/>
        <v>0</v>
      </c>
      <c r="Y836" s="232" t="str">
        <f t="shared" si="83"/>
        <v/>
      </c>
    </row>
    <row r="837" spans="1:25" ht="24" customHeight="1">
      <c r="A837" s="233" t="s">
        <v>3085</v>
      </c>
      <c r="B837" s="234" t="s">
        <v>275</v>
      </c>
      <c r="C837" s="235" t="s">
        <v>2390</v>
      </c>
      <c r="D837" s="235" t="s">
        <v>2719</v>
      </c>
      <c r="E837" s="236" t="s">
        <v>3086</v>
      </c>
      <c r="F837" s="306" t="s">
        <v>3087</v>
      </c>
      <c r="G837" s="246"/>
      <c r="H837" s="246"/>
      <c r="I837" s="247"/>
      <c r="J837" s="248"/>
      <c r="K837" s="358"/>
      <c r="L837" s="359"/>
      <c r="M837" s="249"/>
      <c r="N837" s="229">
        <f>[2]pdc2018!N837</f>
        <v>0</v>
      </c>
      <c r="O837" s="230">
        <f>[2]pdc2018!O837</f>
        <v>0</v>
      </c>
      <c r="P837" s="230">
        <f>[2]pdc2018!P837</f>
        <v>0</v>
      </c>
      <c r="Q837" s="230">
        <f>[2]pdc2018!Q837</f>
        <v>0</v>
      </c>
      <c r="R837" s="230">
        <f>[2]pdc2018!R837</f>
        <v>0</v>
      </c>
      <c r="S837" s="231">
        <f>[2]pdc2018!S837</f>
        <v>0</v>
      </c>
      <c r="T837" s="229">
        <f t="shared" si="78"/>
        <v>0</v>
      </c>
      <c r="U837" s="232" t="str">
        <f t="shared" si="79"/>
        <v/>
      </c>
      <c r="V837" s="229">
        <f t="shared" si="80"/>
        <v>0</v>
      </c>
      <c r="W837" s="232" t="str">
        <f t="shared" si="81"/>
        <v/>
      </c>
      <c r="X837" s="229">
        <f t="shared" si="82"/>
        <v>0</v>
      </c>
      <c r="Y837" s="232" t="str">
        <f t="shared" si="83"/>
        <v/>
      </c>
    </row>
    <row r="838" spans="1:25" ht="24" customHeight="1">
      <c r="A838" s="189" t="s">
        <v>3088</v>
      </c>
      <c r="B838" s="242" t="s">
        <v>275</v>
      </c>
      <c r="C838" s="243" t="s">
        <v>2390</v>
      </c>
      <c r="D838" s="243" t="s">
        <v>2717</v>
      </c>
      <c r="E838" s="245" t="s">
        <v>3086</v>
      </c>
      <c r="F838" s="244" t="s">
        <v>3087</v>
      </c>
      <c r="G838" s="246" t="s">
        <v>51</v>
      </c>
      <c r="H838" s="246" t="s">
        <v>3089</v>
      </c>
      <c r="I838" s="247" t="s">
        <v>3090</v>
      </c>
      <c r="J838" s="248" t="s">
        <v>3140</v>
      </c>
      <c r="K838" s="358" t="s">
        <v>3142</v>
      </c>
      <c r="L838" s="361" t="s">
        <v>370</v>
      </c>
      <c r="M838" s="249"/>
      <c r="N838" s="229">
        <f>[2]pdc2018!N838</f>
        <v>0</v>
      </c>
      <c r="O838" s="230">
        <f>[2]pdc2018!O838</f>
        <v>0</v>
      </c>
      <c r="P838" s="230">
        <f>[2]pdc2018!P838</f>
        <v>0</v>
      </c>
      <c r="Q838" s="230">
        <f>[2]pdc2018!Q838</f>
        <v>0</v>
      </c>
      <c r="R838" s="230">
        <f>[2]pdc2018!R838</f>
        <v>0</v>
      </c>
      <c r="S838" s="231">
        <f>[2]pdc2018!S838</f>
        <v>0</v>
      </c>
      <c r="T838" s="229">
        <f t="shared" si="78"/>
        <v>0</v>
      </c>
      <c r="U838" s="232" t="str">
        <f t="shared" si="79"/>
        <v/>
      </c>
      <c r="V838" s="229">
        <f t="shared" si="80"/>
        <v>0</v>
      </c>
      <c r="W838" s="232" t="str">
        <f t="shared" si="81"/>
        <v/>
      </c>
      <c r="X838" s="229">
        <f t="shared" si="82"/>
        <v>0</v>
      </c>
      <c r="Y838" s="232" t="str">
        <f t="shared" si="83"/>
        <v/>
      </c>
    </row>
    <row r="839" spans="1:25" ht="38.25" customHeight="1">
      <c r="A839" s="255" t="s">
        <v>3091</v>
      </c>
      <c r="B839" s="256" t="s">
        <v>275</v>
      </c>
      <c r="C839" s="257" t="s">
        <v>2723</v>
      </c>
      <c r="D839" s="257" t="s">
        <v>2719</v>
      </c>
      <c r="E839" s="236" t="s">
        <v>3092</v>
      </c>
      <c r="F839" s="258" t="s">
        <v>3093</v>
      </c>
      <c r="G839" s="259"/>
      <c r="H839" s="259"/>
      <c r="I839" s="260"/>
      <c r="J839" s="261"/>
      <c r="K839" s="364"/>
      <c r="L839" s="365"/>
      <c r="M839" s="249"/>
      <c r="N839" s="229">
        <f>[2]pdc2018!N839</f>
        <v>0</v>
      </c>
      <c r="O839" s="230">
        <f>[2]pdc2018!O839</f>
        <v>0</v>
      </c>
      <c r="P839" s="230">
        <f>[2]pdc2018!P839</f>
        <v>0</v>
      </c>
      <c r="Q839" s="230">
        <f>[2]pdc2018!Q839</f>
        <v>0</v>
      </c>
      <c r="R839" s="230">
        <f>[2]pdc2018!R839</f>
        <v>0</v>
      </c>
      <c r="S839" s="231">
        <f>[2]pdc2018!S839</f>
        <v>0</v>
      </c>
      <c r="T839" s="229">
        <f t="shared" si="78"/>
        <v>0</v>
      </c>
      <c r="U839" s="232" t="str">
        <f t="shared" si="79"/>
        <v/>
      </c>
      <c r="V839" s="229">
        <f t="shared" si="80"/>
        <v>0</v>
      </c>
      <c r="W839" s="232" t="str">
        <f t="shared" si="81"/>
        <v/>
      </c>
      <c r="X839" s="229">
        <f t="shared" si="82"/>
        <v>0</v>
      </c>
      <c r="Y839" s="232" t="str">
        <f t="shared" si="83"/>
        <v/>
      </c>
    </row>
    <row r="840" spans="1:25" ht="38.25" customHeight="1">
      <c r="A840" s="189" t="s">
        <v>3094</v>
      </c>
      <c r="B840" s="242" t="s">
        <v>275</v>
      </c>
      <c r="C840" s="243" t="s">
        <v>2723</v>
      </c>
      <c r="D840" s="243" t="s">
        <v>2717</v>
      </c>
      <c r="E840" s="245" t="s">
        <v>3095</v>
      </c>
      <c r="F840" s="245" t="s">
        <v>3096</v>
      </c>
      <c r="G840" s="259" t="s">
        <v>54</v>
      </c>
      <c r="H840" s="259" t="s">
        <v>3097</v>
      </c>
      <c r="I840" s="260" t="s">
        <v>3098</v>
      </c>
      <c r="J840" s="261" t="s">
        <v>3099</v>
      </c>
      <c r="K840" s="364" t="s">
        <v>3145</v>
      </c>
      <c r="L840" s="366" t="s">
        <v>236</v>
      </c>
      <c r="M840" s="249"/>
      <c r="N840" s="229">
        <f>[2]pdc2018!N840</f>
        <v>9146.84</v>
      </c>
      <c r="O840" s="230">
        <f>[2]pdc2018!O840</f>
        <v>0</v>
      </c>
      <c r="P840" s="230">
        <f>[2]pdc2018!P840</f>
        <v>0</v>
      </c>
      <c r="Q840" s="230">
        <f>[2]pdc2018!Q840</f>
        <v>0</v>
      </c>
      <c r="R840" s="230">
        <f>[2]pdc2018!R840</f>
        <v>0</v>
      </c>
      <c r="S840" s="231">
        <f>[2]pdc2018!S840</f>
        <v>0</v>
      </c>
      <c r="T840" s="229">
        <f t="shared" si="78"/>
        <v>0</v>
      </c>
      <c r="U840" s="232" t="str">
        <f t="shared" si="79"/>
        <v/>
      </c>
      <c r="V840" s="229">
        <f t="shared" si="80"/>
        <v>0</v>
      </c>
      <c r="W840" s="232" t="str">
        <f t="shared" si="81"/>
        <v/>
      </c>
      <c r="X840" s="229">
        <f t="shared" si="82"/>
        <v>0</v>
      </c>
      <c r="Y840" s="232" t="str">
        <f t="shared" si="83"/>
        <v/>
      </c>
    </row>
    <row r="841" spans="1:25" ht="38.25" customHeight="1">
      <c r="A841" s="189" t="s">
        <v>3100</v>
      </c>
      <c r="B841" s="242" t="s">
        <v>275</v>
      </c>
      <c r="C841" s="243" t="s">
        <v>2723</v>
      </c>
      <c r="D841" s="243" t="s">
        <v>1624</v>
      </c>
      <c r="E841" s="245" t="s">
        <v>3101</v>
      </c>
      <c r="F841" s="245" t="s">
        <v>3102</v>
      </c>
      <c r="G841" s="259" t="s">
        <v>55</v>
      </c>
      <c r="H841" s="259" t="s">
        <v>3103</v>
      </c>
      <c r="I841" s="260" t="s">
        <v>2836</v>
      </c>
      <c r="J841" s="261" t="s">
        <v>3099</v>
      </c>
      <c r="K841" s="364" t="s">
        <v>3145</v>
      </c>
      <c r="L841" s="366" t="s">
        <v>236</v>
      </c>
      <c r="M841" s="249"/>
      <c r="N841" s="229">
        <f>[2]pdc2018!N841</f>
        <v>136910.44</v>
      </c>
      <c r="O841" s="230">
        <f>[2]pdc2018!O841</f>
        <v>0</v>
      </c>
      <c r="P841" s="230">
        <f>[2]pdc2018!P841</f>
        <v>0</v>
      </c>
      <c r="Q841" s="230">
        <f>[2]pdc2018!Q841</f>
        <v>0</v>
      </c>
      <c r="R841" s="230">
        <f>[2]pdc2018!R841</f>
        <v>0</v>
      </c>
      <c r="S841" s="231">
        <f>[2]pdc2018!S841</f>
        <v>0</v>
      </c>
      <c r="T841" s="229">
        <f t="shared" si="78"/>
        <v>0</v>
      </c>
      <c r="U841" s="232" t="str">
        <f t="shared" si="79"/>
        <v/>
      </c>
      <c r="V841" s="229">
        <f t="shared" si="80"/>
        <v>0</v>
      </c>
      <c r="W841" s="232" t="str">
        <f t="shared" si="81"/>
        <v/>
      </c>
      <c r="X841" s="229">
        <f t="shared" si="82"/>
        <v>0</v>
      </c>
      <c r="Y841" s="232" t="str">
        <f t="shared" si="83"/>
        <v/>
      </c>
    </row>
    <row r="842" spans="1:25" ht="50.25" customHeight="1">
      <c r="A842" s="189" t="s">
        <v>2837</v>
      </c>
      <c r="B842" s="242" t="s">
        <v>275</v>
      </c>
      <c r="C842" s="243" t="s">
        <v>2723</v>
      </c>
      <c r="D842" s="243" t="s">
        <v>2725</v>
      </c>
      <c r="E842" s="245" t="s">
        <v>2838</v>
      </c>
      <c r="F842" s="245" t="s">
        <v>2839</v>
      </c>
      <c r="G842" s="259" t="s">
        <v>55</v>
      </c>
      <c r="H842" s="259" t="s">
        <v>3103</v>
      </c>
      <c r="I842" s="260" t="s">
        <v>2836</v>
      </c>
      <c r="J842" s="261" t="s">
        <v>3099</v>
      </c>
      <c r="K842" s="364" t="s">
        <v>3145</v>
      </c>
      <c r="L842" s="366" t="s">
        <v>236</v>
      </c>
      <c r="M842" s="249"/>
      <c r="N842" s="229">
        <f>[2]pdc2018!N842</f>
        <v>0</v>
      </c>
      <c r="O842" s="230">
        <f>[2]pdc2018!O842</f>
        <v>0</v>
      </c>
      <c r="P842" s="230">
        <f>[2]pdc2018!P842</f>
        <v>0</v>
      </c>
      <c r="Q842" s="230">
        <f>[2]pdc2018!Q842</f>
        <v>0</v>
      </c>
      <c r="R842" s="230">
        <f>[2]pdc2018!R842</f>
        <v>0</v>
      </c>
      <c r="S842" s="231">
        <f>[2]pdc2018!S842</f>
        <v>0</v>
      </c>
      <c r="T842" s="229">
        <f t="shared" si="78"/>
        <v>0</v>
      </c>
      <c r="U842" s="232" t="str">
        <f t="shared" si="79"/>
        <v/>
      </c>
      <c r="V842" s="229">
        <f t="shared" si="80"/>
        <v>0</v>
      </c>
      <c r="W842" s="232" t="str">
        <f t="shared" si="81"/>
        <v/>
      </c>
      <c r="X842" s="229">
        <f t="shared" si="82"/>
        <v>0</v>
      </c>
      <c r="Y842" s="232" t="str">
        <f t="shared" si="83"/>
        <v/>
      </c>
    </row>
    <row r="843" spans="1:25" ht="38.25" customHeight="1">
      <c r="A843" s="189" t="s">
        <v>2840</v>
      </c>
      <c r="B843" s="242" t="s">
        <v>275</v>
      </c>
      <c r="C843" s="243" t="s">
        <v>2723</v>
      </c>
      <c r="D843" s="243" t="s">
        <v>2130</v>
      </c>
      <c r="E843" s="245" t="s">
        <v>2841</v>
      </c>
      <c r="F843" s="245" t="s">
        <v>2842</v>
      </c>
      <c r="G843" s="259" t="s">
        <v>56</v>
      </c>
      <c r="H843" s="259" t="s">
        <v>2843</v>
      </c>
      <c r="I843" s="260" t="s">
        <v>2844</v>
      </c>
      <c r="J843" s="261" t="s">
        <v>3099</v>
      </c>
      <c r="K843" s="364" t="s">
        <v>3145</v>
      </c>
      <c r="L843" s="366" t="s">
        <v>236</v>
      </c>
      <c r="M843" s="249"/>
      <c r="N843" s="229">
        <f>[2]pdc2018!N843</f>
        <v>84064.08</v>
      </c>
      <c r="O843" s="230">
        <f>[2]pdc2018!O843</f>
        <v>0</v>
      </c>
      <c r="P843" s="230">
        <f>[2]pdc2018!P843</f>
        <v>0</v>
      </c>
      <c r="Q843" s="230">
        <f>[2]pdc2018!Q843</f>
        <v>0</v>
      </c>
      <c r="R843" s="230">
        <f>[2]pdc2018!R843</f>
        <v>0</v>
      </c>
      <c r="S843" s="231">
        <f>[2]pdc2018!S843</f>
        <v>0</v>
      </c>
      <c r="T843" s="229">
        <f t="shared" si="78"/>
        <v>0</v>
      </c>
      <c r="U843" s="232" t="str">
        <f t="shared" si="79"/>
        <v/>
      </c>
      <c r="V843" s="229">
        <f t="shared" si="80"/>
        <v>0</v>
      </c>
      <c r="W843" s="232" t="str">
        <f t="shared" si="81"/>
        <v/>
      </c>
      <c r="X843" s="229">
        <f t="shared" si="82"/>
        <v>0</v>
      </c>
      <c r="Y843" s="232" t="str">
        <f t="shared" si="83"/>
        <v/>
      </c>
    </row>
    <row r="844" spans="1:25" ht="38.25" customHeight="1">
      <c r="A844" s="189" t="s">
        <v>2845</v>
      </c>
      <c r="B844" s="242" t="s">
        <v>275</v>
      </c>
      <c r="C844" s="243" t="s">
        <v>2723</v>
      </c>
      <c r="D844" s="243" t="s">
        <v>921</v>
      </c>
      <c r="E844" s="245" t="s">
        <v>2846</v>
      </c>
      <c r="F844" s="244" t="s">
        <v>2847</v>
      </c>
      <c r="G844" s="246" t="s">
        <v>1620</v>
      </c>
      <c r="H844" s="246" t="s">
        <v>2848</v>
      </c>
      <c r="I844" s="247" t="s">
        <v>2849</v>
      </c>
      <c r="J844" s="248" t="s">
        <v>3099</v>
      </c>
      <c r="K844" s="358" t="s">
        <v>3145</v>
      </c>
      <c r="L844" s="366" t="s">
        <v>236</v>
      </c>
      <c r="M844" s="228"/>
      <c r="N844" s="229">
        <f>[2]pdc2018!N844</f>
        <v>0</v>
      </c>
      <c r="O844" s="230">
        <f>[2]pdc2018!O844</f>
        <v>0</v>
      </c>
      <c r="P844" s="230">
        <f>[2]pdc2018!P844</f>
        <v>0</v>
      </c>
      <c r="Q844" s="230">
        <f>[2]pdc2018!Q844</f>
        <v>0</v>
      </c>
      <c r="R844" s="230">
        <f>[2]pdc2018!R844</f>
        <v>0</v>
      </c>
      <c r="S844" s="231">
        <f>[2]pdc2018!S844</f>
        <v>0</v>
      </c>
      <c r="T844" s="229">
        <f t="shared" si="78"/>
        <v>0</v>
      </c>
      <c r="U844" s="232" t="str">
        <f t="shared" si="79"/>
        <v/>
      </c>
      <c r="V844" s="229">
        <f t="shared" si="80"/>
        <v>0</v>
      </c>
      <c r="W844" s="232" t="str">
        <f t="shared" si="81"/>
        <v/>
      </c>
      <c r="X844" s="229">
        <f t="shared" si="82"/>
        <v>0</v>
      </c>
      <c r="Y844" s="232" t="str">
        <f t="shared" si="83"/>
        <v/>
      </c>
    </row>
    <row r="845" spans="1:25" ht="24" customHeight="1">
      <c r="A845" s="219" t="s">
        <v>286</v>
      </c>
      <c r="B845" s="220" t="s">
        <v>287</v>
      </c>
      <c r="C845" s="221" t="s">
        <v>2718</v>
      </c>
      <c r="D845" s="221" t="s">
        <v>2719</v>
      </c>
      <c r="E845" s="222" t="s">
        <v>289</v>
      </c>
      <c r="F845" s="222" t="s">
        <v>288</v>
      </c>
      <c r="G845" s="223"/>
      <c r="H845" s="223"/>
      <c r="I845" s="224"/>
      <c r="J845" s="225"/>
      <c r="K845" s="362"/>
      <c r="L845" s="363"/>
      <c r="M845" s="249"/>
      <c r="N845" s="229">
        <f>[2]pdc2018!N845</f>
        <v>0</v>
      </c>
      <c r="O845" s="230">
        <f>[2]pdc2018!O845</f>
        <v>0</v>
      </c>
      <c r="P845" s="230">
        <f>[2]pdc2018!P845</f>
        <v>0</v>
      </c>
      <c r="Q845" s="230">
        <f>[2]pdc2018!Q845</f>
        <v>0</v>
      </c>
      <c r="R845" s="230">
        <f>[2]pdc2018!R845</f>
        <v>0</v>
      </c>
      <c r="S845" s="231">
        <f>[2]pdc2018!S845</f>
        <v>0</v>
      </c>
      <c r="T845" s="229">
        <f t="shared" si="78"/>
        <v>0</v>
      </c>
      <c r="U845" s="232" t="str">
        <f t="shared" si="79"/>
        <v/>
      </c>
      <c r="V845" s="229">
        <f t="shared" si="80"/>
        <v>0</v>
      </c>
      <c r="W845" s="232" t="str">
        <f t="shared" si="81"/>
        <v/>
      </c>
      <c r="X845" s="229">
        <f t="shared" si="82"/>
        <v>0</v>
      </c>
      <c r="Y845" s="232" t="str">
        <f t="shared" si="83"/>
        <v/>
      </c>
    </row>
    <row r="846" spans="1:25" ht="37.5" customHeight="1">
      <c r="A846" s="255" t="s">
        <v>290</v>
      </c>
      <c r="B846" s="256" t="s">
        <v>287</v>
      </c>
      <c r="C846" s="257" t="s">
        <v>2720</v>
      </c>
      <c r="D846" s="257" t="s">
        <v>2719</v>
      </c>
      <c r="E846" s="236" t="s">
        <v>292</v>
      </c>
      <c r="F846" s="236" t="s">
        <v>291</v>
      </c>
      <c r="G846" s="259"/>
      <c r="H846" s="259"/>
      <c r="I846" s="260"/>
      <c r="J846" s="261"/>
      <c r="K846" s="364"/>
      <c r="L846" s="365"/>
      <c r="M846" s="249"/>
      <c r="N846" s="229">
        <f>[2]pdc2018!N846</f>
        <v>0</v>
      </c>
      <c r="O846" s="230">
        <f>[2]pdc2018!O846</f>
        <v>0</v>
      </c>
      <c r="P846" s="230">
        <f>[2]pdc2018!P846</f>
        <v>0</v>
      </c>
      <c r="Q846" s="230">
        <f>[2]pdc2018!Q846</f>
        <v>0</v>
      </c>
      <c r="R846" s="230">
        <f>[2]pdc2018!R846</f>
        <v>0</v>
      </c>
      <c r="S846" s="231">
        <f>[2]pdc2018!S846</f>
        <v>0</v>
      </c>
      <c r="T846" s="229">
        <f t="shared" si="78"/>
        <v>0</v>
      </c>
      <c r="U846" s="232" t="str">
        <f t="shared" si="79"/>
        <v/>
      </c>
      <c r="V846" s="229">
        <f t="shared" si="80"/>
        <v>0</v>
      </c>
      <c r="W846" s="232" t="str">
        <f t="shared" si="81"/>
        <v/>
      </c>
      <c r="X846" s="229">
        <f t="shared" si="82"/>
        <v>0</v>
      </c>
      <c r="Y846" s="232" t="str">
        <f t="shared" si="83"/>
        <v/>
      </c>
    </row>
    <row r="847" spans="1:25" ht="37.5" customHeight="1">
      <c r="A847" s="262" t="s">
        <v>372</v>
      </c>
      <c r="B847" s="263" t="s">
        <v>287</v>
      </c>
      <c r="C847" s="264" t="s">
        <v>2720</v>
      </c>
      <c r="D847" s="264" t="s">
        <v>2725</v>
      </c>
      <c r="E847" s="245" t="s">
        <v>827</v>
      </c>
      <c r="F847" s="245" t="s">
        <v>373</v>
      </c>
      <c r="G847" s="259" t="s">
        <v>1098</v>
      </c>
      <c r="H847" s="259" t="s">
        <v>2850</v>
      </c>
      <c r="I847" s="260" t="s">
        <v>2851</v>
      </c>
      <c r="J847" s="261" t="s">
        <v>2852</v>
      </c>
      <c r="K847" s="364" t="s">
        <v>3148</v>
      </c>
      <c r="L847" s="361" t="s">
        <v>370</v>
      </c>
      <c r="M847" s="249"/>
      <c r="N847" s="229">
        <f>[2]pdc2018!N847</f>
        <v>0</v>
      </c>
      <c r="O847" s="230">
        <f>[2]pdc2018!O847</f>
        <v>9000</v>
      </c>
      <c r="P847" s="230">
        <f>[2]pdc2018!P847</f>
        <v>1000</v>
      </c>
      <c r="Q847" s="230">
        <f>[2]pdc2018!Q847</f>
        <v>1000</v>
      </c>
      <c r="R847" s="230">
        <f>[2]pdc2018!R847</f>
        <v>1000</v>
      </c>
      <c r="S847" s="231">
        <f>[2]pdc2018!S847</f>
        <v>1000</v>
      </c>
      <c r="T847" s="229">
        <f t="shared" si="78"/>
        <v>0</v>
      </c>
      <c r="U847" s="232">
        <f t="shared" si="79"/>
        <v>0</v>
      </c>
      <c r="V847" s="229">
        <f t="shared" si="80"/>
        <v>0</v>
      </c>
      <c r="W847" s="232">
        <f t="shared" si="81"/>
        <v>0</v>
      </c>
      <c r="X847" s="229">
        <f t="shared" si="82"/>
        <v>0</v>
      </c>
      <c r="Y847" s="232">
        <f t="shared" si="83"/>
        <v>0</v>
      </c>
    </row>
    <row r="848" spans="1:25" ht="37.5" customHeight="1">
      <c r="A848" s="262" t="s">
        <v>828</v>
      </c>
      <c r="B848" s="263" t="s">
        <v>287</v>
      </c>
      <c r="C848" s="264" t="s">
        <v>2720</v>
      </c>
      <c r="D848" s="264" t="s">
        <v>914</v>
      </c>
      <c r="E848" s="245" t="s">
        <v>4122</v>
      </c>
      <c r="F848" s="245" t="s">
        <v>4123</v>
      </c>
      <c r="G848" s="259" t="s">
        <v>1088</v>
      </c>
      <c r="H848" s="259" t="s">
        <v>2853</v>
      </c>
      <c r="I848" s="260" t="s">
        <v>369</v>
      </c>
      <c r="J848" s="261" t="s">
        <v>2852</v>
      </c>
      <c r="K848" s="364" t="s">
        <v>3148</v>
      </c>
      <c r="L848" s="366" t="s">
        <v>371</v>
      </c>
      <c r="M848" s="249"/>
      <c r="N848" s="229">
        <f>[2]pdc2018!N848</f>
        <v>18429000</v>
      </c>
      <c r="O848" s="230">
        <f>[2]pdc2018!O848</f>
        <v>17751000</v>
      </c>
      <c r="P848" s="230">
        <f>[2]pdc2018!P848</f>
        <v>16731000</v>
      </c>
      <c r="Q848" s="230">
        <f>[2]pdc2018!Q848</f>
        <v>16731000</v>
      </c>
      <c r="R848" s="230">
        <f>[2]pdc2018!R848</f>
        <v>16731000</v>
      </c>
      <c r="S848" s="231">
        <f>[2]pdc2018!S848</f>
        <v>16731000</v>
      </c>
      <c r="T848" s="229">
        <f t="shared" si="78"/>
        <v>0</v>
      </c>
      <c r="U848" s="232">
        <f t="shared" si="79"/>
        <v>0</v>
      </c>
      <c r="V848" s="229">
        <f t="shared" si="80"/>
        <v>0</v>
      </c>
      <c r="W848" s="232">
        <f t="shared" si="81"/>
        <v>0</v>
      </c>
      <c r="X848" s="229">
        <f t="shared" si="82"/>
        <v>0</v>
      </c>
      <c r="Y848" s="232">
        <f t="shared" si="83"/>
        <v>0</v>
      </c>
    </row>
    <row r="849" spans="1:25" ht="37.5" customHeight="1">
      <c r="A849" s="189" t="s">
        <v>2854</v>
      </c>
      <c r="B849" s="242" t="s">
        <v>287</v>
      </c>
      <c r="C849" s="243" t="s">
        <v>2720</v>
      </c>
      <c r="D849" s="243" t="s">
        <v>915</v>
      </c>
      <c r="E849" s="245" t="s">
        <v>2855</v>
      </c>
      <c r="F849" s="245" t="s">
        <v>2856</v>
      </c>
      <c r="G849" s="246" t="s">
        <v>1090</v>
      </c>
      <c r="H849" s="246" t="s">
        <v>2857</v>
      </c>
      <c r="I849" s="247" t="s">
        <v>2311</v>
      </c>
      <c r="J849" s="261" t="s">
        <v>2852</v>
      </c>
      <c r="K849" s="364" t="s">
        <v>3148</v>
      </c>
      <c r="L849" s="361" t="s">
        <v>370</v>
      </c>
      <c r="M849" s="249"/>
      <c r="N849" s="229">
        <f>[2]pdc2018!N849</f>
        <v>0</v>
      </c>
      <c r="O849" s="230">
        <f>[2]pdc2018!O849</f>
        <v>0</v>
      </c>
      <c r="P849" s="230">
        <f>[2]pdc2018!P849</f>
        <v>0</v>
      </c>
      <c r="Q849" s="230">
        <f>[2]pdc2018!Q849</f>
        <v>0</v>
      </c>
      <c r="R849" s="230">
        <f>[2]pdc2018!R849</f>
        <v>0</v>
      </c>
      <c r="S849" s="231">
        <f>[2]pdc2018!S849</f>
        <v>0</v>
      </c>
      <c r="T849" s="229">
        <f t="shared" si="78"/>
        <v>0</v>
      </c>
      <c r="U849" s="232" t="str">
        <f t="shared" si="79"/>
        <v/>
      </c>
      <c r="V849" s="229">
        <f t="shared" si="80"/>
        <v>0</v>
      </c>
      <c r="W849" s="232" t="str">
        <f t="shared" si="81"/>
        <v/>
      </c>
      <c r="X849" s="229">
        <f t="shared" si="82"/>
        <v>0</v>
      </c>
      <c r="Y849" s="232" t="str">
        <f t="shared" si="83"/>
        <v/>
      </c>
    </row>
    <row r="850" spans="1:25" ht="37.5" customHeight="1">
      <c r="A850" s="262" t="s">
        <v>829</v>
      </c>
      <c r="B850" s="263" t="s">
        <v>287</v>
      </c>
      <c r="C850" s="264" t="s">
        <v>2720</v>
      </c>
      <c r="D850" s="264" t="s">
        <v>2130</v>
      </c>
      <c r="E850" s="245" t="s">
        <v>2312</v>
      </c>
      <c r="F850" s="244" t="s">
        <v>2313</v>
      </c>
      <c r="G850" s="246" t="s">
        <v>503</v>
      </c>
      <c r="H850" s="246" t="s">
        <v>2314</v>
      </c>
      <c r="I850" s="260" t="s">
        <v>2315</v>
      </c>
      <c r="J850" s="261" t="s">
        <v>2852</v>
      </c>
      <c r="K850" s="364" t="s">
        <v>3148</v>
      </c>
      <c r="L850" s="361" t="s">
        <v>370</v>
      </c>
      <c r="M850" s="249"/>
      <c r="N850" s="229">
        <f>[2]pdc2018!N850</f>
        <v>498545.64</v>
      </c>
      <c r="O850" s="230">
        <f>[2]pdc2018!O850</f>
        <v>171300</v>
      </c>
      <c r="P850" s="230">
        <f>[2]pdc2018!P850</f>
        <v>150000</v>
      </c>
      <c r="Q850" s="230">
        <f>[2]pdc2018!Q850</f>
        <v>171300</v>
      </c>
      <c r="R850" s="230">
        <f>[2]pdc2018!R850</f>
        <v>171300</v>
      </c>
      <c r="S850" s="231">
        <f>[2]pdc2018!S850</f>
        <v>171300</v>
      </c>
      <c r="T850" s="229">
        <f t="shared" si="78"/>
        <v>21300</v>
      </c>
      <c r="U850" s="232">
        <f t="shared" si="79"/>
        <v>0.14199999999999999</v>
      </c>
      <c r="V850" s="229">
        <f t="shared" si="80"/>
        <v>0</v>
      </c>
      <c r="W850" s="232">
        <f t="shared" si="81"/>
        <v>0</v>
      </c>
      <c r="X850" s="229">
        <f t="shared" si="82"/>
        <v>0</v>
      </c>
      <c r="Y850" s="232">
        <f t="shared" si="83"/>
        <v>0</v>
      </c>
    </row>
    <row r="851" spans="1:25" ht="37.5" customHeight="1">
      <c r="A851" s="262" t="s">
        <v>830</v>
      </c>
      <c r="B851" s="263" t="s">
        <v>287</v>
      </c>
      <c r="C851" s="264" t="s">
        <v>2720</v>
      </c>
      <c r="D851" s="264" t="s">
        <v>921</v>
      </c>
      <c r="E851" s="245" t="s">
        <v>2316</v>
      </c>
      <c r="F851" s="245" t="s">
        <v>831</v>
      </c>
      <c r="G851" s="259" t="s">
        <v>390</v>
      </c>
      <c r="H851" s="259" t="s">
        <v>2317</v>
      </c>
      <c r="I851" s="260" t="s">
        <v>2318</v>
      </c>
      <c r="J851" s="261" t="s">
        <v>2852</v>
      </c>
      <c r="K851" s="364" t="s">
        <v>3148</v>
      </c>
      <c r="L851" s="361" t="s">
        <v>370</v>
      </c>
      <c r="M851" s="249"/>
      <c r="N851" s="229">
        <f>[2]pdc2018!N851</f>
        <v>0</v>
      </c>
      <c r="O851" s="230">
        <f>[2]pdc2018!O851</f>
        <v>0</v>
      </c>
      <c r="P851" s="230">
        <f>[2]pdc2018!P851</f>
        <v>0</v>
      </c>
      <c r="Q851" s="230">
        <f>[2]pdc2018!Q851</f>
        <v>0</v>
      </c>
      <c r="R851" s="230">
        <f>[2]pdc2018!R851</f>
        <v>0</v>
      </c>
      <c r="S851" s="231">
        <f>[2]pdc2018!S851</f>
        <v>0</v>
      </c>
      <c r="T851" s="229">
        <f t="shared" si="78"/>
        <v>0</v>
      </c>
      <c r="U851" s="232" t="str">
        <f t="shared" si="79"/>
        <v/>
      </c>
      <c r="V851" s="229">
        <f t="shared" si="80"/>
        <v>0</v>
      </c>
      <c r="W851" s="232" t="str">
        <f t="shared" si="81"/>
        <v/>
      </c>
      <c r="X851" s="229">
        <f t="shared" si="82"/>
        <v>0</v>
      </c>
      <c r="Y851" s="232" t="str">
        <f t="shared" si="83"/>
        <v/>
      </c>
    </row>
    <row r="852" spans="1:25" ht="37.5" customHeight="1">
      <c r="A852" s="262" t="s">
        <v>832</v>
      </c>
      <c r="B852" s="263" t="s">
        <v>287</v>
      </c>
      <c r="C852" s="264" t="s">
        <v>2720</v>
      </c>
      <c r="D852" s="264" t="s">
        <v>886</v>
      </c>
      <c r="E852" s="245" t="s">
        <v>4124</v>
      </c>
      <c r="F852" s="245" t="s">
        <v>4125</v>
      </c>
      <c r="G852" s="259" t="s">
        <v>390</v>
      </c>
      <c r="H852" s="259" t="s">
        <v>2317</v>
      </c>
      <c r="I852" s="260" t="s">
        <v>2318</v>
      </c>
      <c r="J852" s="261" t="s">
        <v>2852</v>
      </c>
      <c r="K852" s="364" t="s">
        <v>3148</v>
      </c>
      <c r="L852" s="366" t="s">
        <v>371</v>
      </c>
      <c r="M852" s="249"/>
      <c r="N852" s="229">
        <f>[2]pdc2018!N852</f>
        <v>8140000</v>
      </c>
      <c r="O852" s="230">
        <f>[2]pdc2018!O852</f>
        <v>7862000</v>
      </c>
      <c r="P852" s="230">
        <f>[2]pdc2018!P852</f>
        <v>7862000</v>
      </c>
      <c r="Q852" s="230">
        <f>[2]pdc2018!Q852</f>
        <v>8302000</v>
      </c>
      <c r="R852" s="230">
        <f>[2]pdc2018!R852</f>
        <v>8302000</v>
      </c>
      <c r="S852" s="231">
        <f>[2]pdc2018!S852</f>
        <v>8302000</v>
      </c>
      <c r="T852" s="229">
        <f t="shared" si="78"/>
        <v>440000</v>
      </c>
      <c r="U852" s="232">
        <f t="shared" si="79"/>
        <v>5.5965403205291274E-2</v>
      </c>
      <c r="V852" s="229">
        <f t="shared" si="80"/>
        <v>0</v>
      </c>
      <c r="W852" s="232">
        <f t="shared" si="81"/>
        <v>0</v>
      </c>
      <c r="X852" s="229">
        <f t="shared" si="82"/>
        <v>0</v>
      </c>
      <c r="Y852" s="232">
        <f t="shared" si="83"/>
        <v>0</v>
      </c>
    </row>
    <row r="853" spans="1:25" ht="24" customHeight="1">
      <c r="A853" s="262" t="s">
        <v>833</v>
      </c>
      <c r="B853" s="263" t="s">
        <v>287</v>
      </c>
      <c r="C853" s="264" t="s">
        <v>2720</v>
      </c>
      <c r="D853" s="264" t="s">
        <v>922</v>
      </c>
      <c r="E853" s="245" t="s">
        <v>835</v>
      </c>
      <c r="F853" s="245" t="s">
        <v>834</v>
      </c>
      <c r="G853" s="259" t="s">
        <v>195</v>
      </c>
      <c r="H853" s="259" t="s">
        <v>1012</v>
      </c>
      <c r="I853" s="260" t="s">
        <v>2319</v>
      </c>
      <c r="J853" s="261" t="s">
        <v>2320</v>
      </c>
      <c r="K853" s="364" t="s">
        <v>3152</v>
      </c>
      <c r="L853" s="361" t="s">
        <v>370</v>
      </c>
      <c r="M853" s="249"/>
      <c r="N853" s="229">
        <f>[2]pdc2018!N853</f>
        <v>0</v>
      </c>
      <c r="O853" s="230">
        <f>[2]pdc2018!O853</f>
        <v>0</v>
      </c>
      <c r="P853" s="230">
        <f>[2]pdc2018!P853</f>
        <v>0</v>
      </c>
      <c r="Q853" s="230">
        <f>[2]pdc2018!Q853</f>
        <v>0</v>
      </c>
      <c r="R853" s="230">
        <f>[2]pdc2018!R853</f>
        <v>0</v>
      </c>
      <c r="S853" s="231">
        <f>[2]pdc2018!S853</f>
        <v>0</v>
      </c>
      <c r="T853" s="229">
        <f t="shared" si="78"/>
        <v>0</v>
      </c>
      <c r="U853" s="232" t="str">
        <f t="shared" si="79"/>
        <v/>
      </c>
      <c r="V853" s="229">
        <f t="shared" si="80"/>
        <v>0</v>
      </c>
      <c r="W853" s="232" t="str">
        <f t="shared" si="81"/>
        <v/>
      </c>
      <c r="X853" s="229">
        <f t="shared" si="82"/>
        <v>0</v>
      </c>
      <c r="Y853" s="232" t="str">
        <f t="shared" si="83"/>
        <v/>
      </c>
    </row>
    <row r="854" spans="1:25" ht="56.25" customHeight="1">
      <c r="A854" s="255" t="s">
        <v>836</v>
      </c>
      <c r="B854" s="256" t="s">
        <v>287</v>
      </c>
      <c r="C854" s="257" t="s">
        <v>2721</v>
      </c>
      <c r="D854" s="257" t="s">
        <v>2719</v>
      </c>
      <c r="E854" s="236" t="s">
        <v>4126</v>
      </c>
      <c r="F854" s="236" t="s">
        <v>4127</v>
      </c>
      <c r="G854" s="259"/>
      <c r="H854" s="259"/>
      <c r="I854" s="260"/>
      <c r="J854" s="261"/>
      <c r="K854" s="364"/>
      <c r="L854" s="365"/>
      <c r="M854" s="249"/>
      <c r="N854" s="229">
        <f>[2]pdc2018!N854</f>
        <v>0</v>
      </c>
      <c r="O854" s="230">
        <f>[2]pdc2018!O854</f>
        <v>0</v>
      </c>
      <c r="P854" s="230">
        <f>[2]pdc2018!P854</f>
        <v>0</v>
      </c>
      <c r="Q854" s="230">
        <f>[2]pdc2018!Q854</f>
        <v>0</v>
      </c>
      <c r="R854" s="230">
        <f>[2]pdc2018!R854</f>
        <v>0</v>
      </c>
      <c r="S854" s="231">
        <f>[2]pdc2018!S854</f>
        <v>0</v>
      </c>
      <c r="T854" s="229">
        <f t="shared" si="78"/>
        <v>0</v>
      </c>
      <c r="U854" s="232" t="str">
        <f t="shared" si="79"/>
        <v/>
      </c>
      <c r="V854" s="229">
        <f t="shared" si="80"/>
        <v>0</v>
      </c>
      <c r="W854" s="232" t="str">
        <f t="shared" si="81"/>
        <v/>
      </c>
      <c r="X854" s="229">
        <f t="shared" si="82"/>
        <v>0</v>
      </c>
      <c r="Y854" s="232" t="str">
        <f t="shared" si="83"/>
        <v/>
      </c>
    </row>
    <row r="855" spans="1:25" ht="56.25" customHeight="1">
      <c r="A855" s="262" t="s">
        <v>187</v>
      </c>
      <c r="B855" s="263" t="s">
        <v>287</v>
      </c>
      <c r="C855" s="264" t="s">
        <v>2721</v>
      </c>
      <c r="D855" s="264" t="s">
        <v>2725</v>
      </c>
      <c r="E855" s="245" t="s">
        <v>4128</v>
      </c>
      <c r="F855" s="245" t="s">
        <v>4129</v>
      </c>
      <c r="G855" s="259" t="s">
        <v>1098</v>
      </c>
      <c r="H855" s="259" t="s">
        <v>2321</v>
      </c>
      <c r="I855" s="260" t="s">
        <v>2851</v>
      </c>
      <c r="J855" s="261" t="s">
        <v>2852</v>
      </c>
      <c r="K855" s="364" t="s">
        <v>3148</v>
      </c>
      <c r="L855" s="361" t="s">
        <v>370</v>
      </c>
      <c r="M855" s="249"/>
      <c r="N855" s="229">
        <f>[2]pdc2018!N855</f>
        <v>412960.49</v>
      </c>
      <c r="O855" s="230">
        <f>[2]pdc2018!O855</f>
        <v>455200</v>
      </c>
      <c r="P855" s="230">
        <f>[2]pdc2018!P855</f>
        <v>360000</v>
      </c>
      <c r="Q855" s="230">
        <f>[2]pdc2018!Q855</f>
        <v>360000</v>
      </c>
      <c r="R855" s="230">
        <f>[2]pdc2018!R855</f>
        <v>360000</v>
      </c>
      <c r="S855" s="231">
        <f>[2]pdc2018!S855</f>
        <v>455200</v>
      </c>
      <c r="T855" s="229">
        <f t="shared" si="78"/>
        <v>0</v>
      </c>
      <c r="U855" s="232">
        <f t="shared" si="79"/>
        <v>0</v>
      </c>
      <c r="V855" s="229">
        <f t="shared" si="80"/>
        <v>0</v>
      </c>
      <c r="W855" s="232">
        <f t="shared" si="81"/>
        <v>0</v>
      </c>
      <c r="X855" s="229">
        <f t="shared" si="82"/>
        <v>95200</v>
      </c>
      <c r="Y855" s="232">
        <f t="shared" si="83"/>
        <v>0.26444444444444443</v>
      </c>
    </row>
    <row r="856" spans="1:25" ht="56.25" customHeight="1">
      <c r="A856" s="262" t="s">
        <v>2322</v>
      </c>
      <c r="B856" s="263" t="s">
        <v>287</v>
      </c>
      <c r="C856" s="264" t="s">
        <v>2721</v>
      </c>
      <c r="D856" s="264" t="s">
        <v>915</v>
      </c>
      <c r="E856" s="265" t="s">
        <v>4130</v>
      </c>
      <c r="F856" s="245" t="s">
        <v>4131</v>
      </c>
      <c r="G856" s="259" t="s">
        <v>1093</v>
      </c>
      <c r="H856" s="259" t="s">
        <v>2323</v>
      </c>
      <c r="I856" s="260" t="s">
        <v>2324</v>
      </c>
      <c r="J856" s="261" t="s">
        <v>2852</v>
      </c>
      <c r="K856" s="364" t="s">
        <v>3148</v>
      </c>
      <c r="L856" s="366" t="s">
        <v>371</v>
      </c>
      <c r="M856" s="249"/>
      <c r="N856" s="229">
        <f>[2]pdc2018!N856</f>
        <v>365000</v>
      </c>
      <c r="O856" s="230">
        <f>[2]pdc2018!O856</f>
        <v>366000</v>
      </c>
      <c r="P856" s="230">
        <f>[2]pdc2018!P856</f>
        <v>368000</v>
      </c>
      <c r="Q856" s="230">
        <f>[2]pdc2018!Q856</f>
        <v>368000</v>
      </c>
      <c r="R856" s="230">
        <f>[2]pdc2018!R856</f>
        <v>368000</v>
      </c>
      <c r="S856" s="231">
        <f>[2]pdc2018!S856</f>
        <v>368000</v>
      </c>
      <c r="T856" s="229">
        <f t="shared" si="78"/>
        <v>0</v>
      </c>
      <c r="U856" s="232">
        <f t="shared" si="79"/>
        <v>0</v>
      </c>
      <c r="V856" s="229">
        <f t="shared" si="80"/>
        <v>0</v>
      </c>
      <c r="W856" s="232">
        <f t="shared" si="81"/>
        <v>0</v>
      </c>
      <c r="X856" s="229">
        <f t="shared" si="82"/>
        <v>0</v>
      </c>
      <c r="Y856" s="232">
        <f t="shared" si="83"/>
        <v>0</v>
      </c>
    </row>
    <row r="857" spans="1:25" ht="56.25" customHeight="1">
      <c r="A857" s="262" t="s">
        <v>2325</v>
      </c>
      <c r="B857" s="263" t="s">
        <v>287</v>
      </c>
      <c r="C857" s="264" t="s">
        <v>2721</v>
      </c>
      <c r="D857" s="264" t="s">
        <v>916</v>
      </c>
      <c r="E857" s="265" t="s">
        <v>4132</v>
      </c>
      <c r="F857" s="245" t="s">
        <v>4133</v>
      </c>
      <c r="G857" s="259" t="s">
        <v>1092</v>
      </c>
      <c r="H857" s="259" t="s">
        <v>2326</v>
      </c>
      <c r="I857" s="260" t="s">
        <v>2327</v>
      </c>
      <c r="J857" s="261" t="s">
        <v>2852</v>
      </c>
      <c r="K857" s="364" t="s">
        <v>3148</v>
      </c>
      <c r="L857" s="366" t="s">
        <v>371</v>
      </c>
      <c r="M857" s="249"/>
      <c r="N857" s="229">
        <f>[2]pdc2018!N857</f>
        <v>61000</v>
      </c>
      <c r="O857" s="230">
        <f>[2]pdc2018!O857</f>
        <v>61000</v>
      </c>
      <c r="P857" s="230">
        <f>[2]pdc2018!P857</f>
        <v>66000</v>
      </c>
      <c r="Q857" s="230">
        <f>[2]pdc2018!Q857</f>
        <v>66000</v>
      </c>
      <c r="R857" s="230">
        <f>[2]pdc2018!R857</f>
        <v>66000</v>
      </c>
      <c r="S857" s="231">
        <f>[2]pdc2018!S857</f>
        <v>66000</v>
      </c>
      <c r="T857" s="229">
        <f t="shared" si="78"/>
        <v>0</v>
      </c>
      <c r="U857" s="232">
        <f t="shared" si="79"/>
        <v>0</v>
      </c>
      <c r="V857" s="229">
        <f t="shared" si="80"/>
        <v>0</v>
      </c>
      <c r="W857" s="232">
        <f t="shared" si="81"/>
        <v>0</v>
      </c>
      <c r="X857" s="229">
        <f t="shared" si="82"/>
        <v>0</v>
      </c>
      <c r="Y857" s="232">
        <f t="shared" si="83"/>
        <v>0</v>
      </c>
    </row>
    <row r="858" spans="1:25" ht="56.25" customHeight="1">
      <c r="A858" s="262" t="s">
        <v>2328</v>
      </c>
      <c r="B858" s="263" t="s">
        <v>287</v>
      </c>
      <c r="C858" s="264" t="s">
        <v>2721</v>
      </c>
      <c r="D858" s="264" t="s">
        <v>917</v>
      </c>
      <c r="E858" s="265" t="s">
        <v>4134</v>
      </c>
      <c r="F858" s="245" t="s">
        <v>4135</v>
      </c>
      <c r="G858" s="259" t="s">
        <v>1089</v>
      </c>
      <c r="H858" s="259" t="s">
        <v>2329</v>
      </c>
      <c r="I858" s="260" t="s">
        <v>188</v>
      </c>
      <c r="J858" s="261" t="s">
        <v>2852</v>
      </c>
      <c r="K858" s="364" t="s">
        <v>3148</v>
      </c>
      <c r="L858" s="366" t="s">
        <v>371</v>
      </c>
      <c r="M858" s="249"/>
      <c r="N858" s="229">
        <f>[2]pdc2018!N858</f>
        <v>3943000</v>
      </c>
      <c r="O858" s="230">
        <f>[2]pdc2018!O858</f>
        <v>3992000</v>
      </c>
      <c r="P858" s="230">
        <f>[2]pdc2018!P858</f>
        <v>4071000</v>
      </c>
      <c r="Q858" s="230">
        <f>[2]pdc2018!Q858</f>
        <v>4071000</v>
      </c>
      <c r="R858" s="230">
        <f>[2]pdc2018!R858</f>
        <v>4071000</v>
      </c>
      <c r="S858" s="231">
        <f>[2]pdc2018!S858</f>
        <v>4071000</v>
      </c>
      <c r="T858" s="229">
        <f t="shared" si="78"/>
        <v>0</v>
      </c>
      <c r="U858" s="232">
        <f t="shared" si="79"/>
        <v>0</v>
      </c>
      <c r="V858" s="229">
        <f t="shared" si="80"/>
        <v>0</v>
      </c>
      <c r="W858" s="232">
        <f t="shared" si="81"/>
        <v>0</v>
      </c>
      <c r="X858" s="229">
        <f t="shared" si="82"/>
        <v>0</v>
      </c>
      <c r="Y858" s="232">
        <f t="shared" si="83"/>
        <v>0</v>
      </c>
    </row>
    <row r="859" spans="1:25" ht="56.25" customHeight="1">
      <c r="A859" s="262" t="s">
        <v>2330</v>
      </c>
      <c r="B859" s="263" t="s">
        <v>287</v>
      </c>
      <c r="C859" s="264" t="s">
        <v>2721</v>
      </c>
      <c r="D859" s="264" t="s">
        <v>918</v>
      </c>
      <c r="E859" s="265" t="s">
        <v>4136</v>
      </c>
      <c r="F859" s="245" t="s">
        <v>4137</v>
      </c>
      <c r="G859" s="259" t="s">
        <v>1094</v>
      </c>
      <c r="H859" s="259" t="s">
        <v>2331</v>
      </c>
      <c r="I859" s="260" t="s">
        <v>2332</v>
      </c>
      <c r="J859" s="261" t="s">
        <v>2852</v>
      </c>
      <c r="K859" s="364" t="s">
        <v>3148</v>
      </c>
      <c r="L859" s="366" t="s">
        <v>371</v>
      </c>
      <c r="M859" s="249"/>
      <c r="N859" s="229">
        <f>[2]pdc2018!N859</f>
        <v>10000</v>
      </c>
      <c r="O859" s="230">
        <f>[2]pdc2018!O859</f>
        <v>10000</v>
      </c>
      <c r="P859" s="230">
        <f>[2]pdc2018!P859</f>
        <v>9000</v>
      </c>
      <c r="Q859" s="230">
        <f>[2]pdc2018!Q859</f>
        <v>9000</v>
      </c>
      <c r="R859" s="230">
        <f>[2]pdc2018!R859</f>
        <v>9000</v>
      </c>
      <c r="S859" s="231">
        <f>[2]pdc2018!S859</f>
        <v>9000</v>
      </c>
      <c r="T859" s="229">
        <f t="shared" si="78"/>
        <v>0</v>
      </c>
      <c r="U859" s="232">
        <f t="shared" si="79"/>
        <v>0</v>
      </c>
      <c r="V859" s="229">
        <f t="shared" si="80"/>
        <v>0</v>
      </c>
      <c r="W859" s="232">
        <f t="shared" si="81"/>
        <v>0</v>
      </c>
      <c r="X859" s="229">
        <f t="shared" si="82"/>
        <v>0</v>
      </c>
      <c r="Y859" s="232">
        <f t="shared" si="83"/>
        <v>0</v>
      </c>
    </row>
    <row r="860" spans="1:25" ht="56.25" customHeight="1">
      <c r="A860" s="262" t="s">
        <v>2333</v>
      </c>
      <c r="B860" s="263" t="s">
        <v>287</v>
      </c>
      <c r="C860" s="264" t="s">
        <v>2721</v>
      </c>
      <c r="D860" s="264" t="s">
        <v>919</v>
      </c>
      <c r="E860" s="265" t="s">
        <v>4138</v>
      </c>
      <c r="F860" s="245" t="s">
        <v>4139</v>
      </c>
      <c r="G860" s="259" t="s">
        <v>1091</v>
      </c>
      <c r="H860" s="259" t="s">
        <v>2334</v>
      </c>
      <c r="I860" s="260" t="s">
        <v>3371</v>
      </c>
      <c r="J860" s="261" t="s">
        <v>2852</v>
      </c>
      <c r="K860" s="364" t="s">
        <v>3148</v>
      </c>
      <c r="L860" s="366" t="s">
        <v>371</v>
      </c>
      <c r="M860" s="249"/>
      <c r="N860" s="229">
        <f>[2]pdc2018!N860</f>
        <v>2172000</v>
      </c>
      <c r="O860" s="230">
        <f>[2]pdc2018!O860</f>
        <v>2173000</v>
      </c>
      <c r="P860" s="230">
        <f>[2]pdc2018!P860</f>
        <v>2550000</v>
      </c>
      <c r="Q860" s="230">
        <f>[2]pdc2018!Q860</f>
        <v>2550000</v>
      </c>
      <c r="R860" s="230">
        <f>[2]pdc2018!R860</f>
        <v>2550000</v>
      </c>
      <c r="S860" s="231">
        <f>[2]pdc2018!S860</f>
        <v>2550000</v>
      </c>
      <c r="T860" s="229">
        <f t="shared" si="78"/>
        <v>0</v>
      </c>
      <c r="U860" s="232">
        <f t="shared" si="79"/>
        <v>0</v>
      </c>
      <c r="V860" s="229">
        <f t="shared" si="80"/>
        <v>0</v>
      </c>
      <c r="W860" s="232">
        <f t="shared" si="81"/>
        <v>0</v>
      </c>
      <c r="X860" s="229">
        <f t="shared" si="82"/>
        <v>0</v>
      </c>
      <c r="Y860" s="232">
        <f t="shared" si="83"/>
        <v>0</v>
      </c>
    </row>
    <row r="861" spans="1:25" ht="56.25" customHeight="1">
      <c r="A861" s="262" t="s">
        <v>3372</v>
      </c>
      <c r="B861" s="263" t="s">
        <v>287</v>
      </c>
      <c r="C861" s="264" t="s">
        <v>2721</v>
      </c>
      <c r="D861" s="264" t="s">
        <v>920</v>
      </c>
      <c r="E861" s="265" t="s">
        <v>4140</v>
      </c>
      <c r="F861" s="245" t="s">
        <v>4141</v>
      </c>
      <c r="G861" s="259" t="s">
        <v>1095</v>
      </c>
      <c r="H861" s="259" t="s">
        <v>2686</v>
      </c>
      <c r="I861" s="260" t="s">
        <v>2687</v>
      </c>
      <c r="J861" s="261" t="s">
        <v>2852</v>
      </c>
      <c r="K861" s="364" t="s">
        <v>3148</v>
      </c>
      <c r="L861" s="366" t="s">
        <v>371</v>
      </c>
      <c r="M861" s="249"/>
      <c r="N861" s="229">
        <f>[2]pdc2018!N861</f>
        <v>3018000</v>
      </c>
      <c r="O861" s="230">
        <f>[2]pdc2018!O861</f>
        <v>3018000</v>
      </c>
      <c r="P861" s="230">
        <f>[2]pdc2018!P861</f>
        <v>3468000</v>
      </c>
      <c r="Q861" s="230">
        <f>[2]pdc2018!Q861</f>
        <v>3468000</v>
      </c>
      <c r="R861" s="230">
        <f>[2]pdc2018!R861</f>
        <v>3468000</v>
      </c>
      <c r="S861" s="231">
        <f>[2]pdc2018!S861</f>
        <v>3468000</v>
      </c>
      <c r="T861" s="229">
        <f t="shared" si="78"/>
        <v>0</v>
      </c>
      <c r="U861" s="232">
        <f t="shared" si="79"/>
        <v>0</v>
      </c>
      <c r="V861" s="229">
        <f t="shared" si="80"/>
        <v>0</v>
      </c>
      <c r="W861" s="232">
        <f t="shared" si="81"/>
        <v>0</v>
      </c>
      <c r="X861" s="229">
        <f t="shared" si="82"/>
        <v>0</v>
      </c>
      <c r="Y861" s="232">
        <f t="shared" si="83"/>
        <v>0</v>
      </c>
    </row>
    <row r="862" spans="1:25" ht="56.25" customHeight="1">
      <c r="A862" s="262" t="s">
        <v>2688</v>
      </c>
      <c r="B862" s="263" t="s">
        <v>287</v>
      </c>
      <c r="C862" s="264" t="s">
        <v>2721</v>
      </c>
      <c r="D862" s="264" t="s">
        <v>2689</v>
      </c>
      <c r="E862" s="265" t="s">
        <v>4142</v>
      </c>
      <c r="F862" s="245" t="s">
        <v>4143</v>
      </c>
      <c r="G862" s="259" t="s">
        <v>1097</v>
      </c>
      <c r="H862" s="259" t="s">
        <v>2690</v>
      </c>
      <c r="I862" s="260" t="s">
        <v>2691</v>
      </c>
      <c r="J862" s="261" t="s">
        <v>2852</v>
      </c>
      <c r="K862" s="364" t="s">
        <v>3148</v>
      </c>
      <c r="L862" s="366" t="s">
        <v>371</v>
      </c>
      <c r="M862" s="249"/>
      <c r="N862" s="229">
        <f>[2]pdc2018!N862</f>
        <v>0</v>
      </c>
      <c r="O862" s="230">
        <f>[2]pdc2018!O862</f>
        <v>0</v>
      </c>
      <c r="P862" s="230">
        <f>[2]pdc2018!P862</f>
        <v>0</v>
      </c>
      <c r="Q862" s="230">
        <f>[2]pdc2018!Q862</f>
        <v>0</v>
      </c>
      <c r="R862" s="230">
        <f>[2]pdc2018!R862</f>
        <v>0</v>
      </c>
      <c r="S862" s="231">
        <f>[2]pdc2018!S862</f>
        <v>0</v>
      </c>
      <c r="T862" s="229">
        <f t="shared" si="78"/>
        <v>0</v>
      </c>
      <c r="U862" s="232" t="str">
        <f t="shared" si="79"/>
        <v/>
      </c>
      <c r="V862" s="229">
        <f t="shared" si="80"/>
        <v>0</v>
      </c>
      <c r="W862" s="232" t="str">
        <f t="shared" si="81"/>
        <v/>
      </c>
      <c r="X862" s="229">
        <f t="shared" si="82"/>
        <v>0</v>
      </c>
      <c r="Y862" s="232" t="str">
        <f t="shared" si="83"/>
        <v/>
      </c>
    </row>
    <row r="863" spans="1:25" ht="56.25" customHeight="1">
      <c r="A863" s="262" t="s">
        <v>2692</v>
      </c>
      <c r="B863" s="263" t="s">
        <v>287</v>
      </c>
      <c r="C863" s="264" t="s">
        <v>2721</v>
      </c>
      <c r="D863" s="264" t="s">
        <v>2693</v>
      </c>
      <c r="E863" s="245" t="s">
        <v>4144</v>
      </c>
      <c r="F863" s="245" t="s">
        <v>4145</v>
      </c>
      <c r="G863" s="246" t="s">
        <v>1096</v>
      </c>
      <c r="H863" s="246" t="s">
        <v>2694</v>
      </c>
      <c r="I863" s="260" t="s">
        <v>2695</v>
      </c>
      <c r="J863" s="261" t="s">
        <v>2852</v>
      </c>
      <c r="K863" s="364" t="s">
        <v>3148</v>
      </c>
      <c r="L863" s="366" t="s">
        <v>371</v>
      </c>
      <c r="M863" s="249"/>
      <c r="N863" s="229">
        <f>[2]pdc2018!N863</f>
        <v>308000</v>
      </c>
      <c r="O863" s="230">
        <f>[2]pdc2018!O863</f>
        <v>109000</v>
      </c>
      <c r="P863" s="230">
        <f>[2]pdc2018!P863</f>
        <v>398000</v>
      </c>
      <c r="Q863" s="230">
        <f>[2]pdc2018!Q863</f>
        <v>398000</v>
      </c>
      <c r="R863" s="230">
        <f>[2]pdc2018!R863</f>
        <v>398000</v>
      </c>
      <c r="S863" s="231">
        <f>[2]pdc2018!S863</f>
        <v>398000</v>
      </c>
      <c r="T863" s="229">
        <f t="shared" si="78"/>
        <v>0</v>
      </c>
      <c r="U863" s="232">
        <f t="shared" si="79"/>
        <v>0</v>
      </c>
      <c r="V863" s="229">
        <f t="shared" si="80"/>
        <v>0</v>
      </c>
      <c r="W863" s="232">
        <f t="shared" si="81"/>
        <v>0</v>
      </c>
      <c r="X863" s="229">
        <f t="shared" si="82"/>
        <v>0</v>
      </c>
      <c r="Y863" s="232">
        <f t="shared" si="83"/>
        <v>0</v>
      </c>
    </row>
    <row r="864" spans="1:25" ht="39" customHeight="1">
      <c r="A864" s="262" t="s">
        <v>189</v>
      </c>
      <c r="B864" s="263" t="s">
        <v>287</v>
      </c>
      <c r="C864" s="264" t="s">
        <v>2721</v>
      </c>
      <c r="D864" s="264" t="s">
        <v>2130</v>
      </c>
      <c r="E864" s="245" t="s">
        <v>4146</v>
      </c>
      <c r="F864" s="244" t="s">
        <v>4147</v>
      </c>
      <c r="G864" s="259" t="s">
        <v>503</v>
      </c>
      <c r="H864" s="259" t="s">
        <v>2314</v>
      </c>
      <c r="I864" s="260" t="s">
        <v>2315</v>
      </c>
      <c r="J864" s="248" t="s">
        <v>2320</v>
      </c>
      <c r="K864" s="358" t="s">
        <v>3152</v>
      </c>
      <c r="L864" s="361" t="s">
        <v>370</v>
      </c>
      <c r="M864" s="249"/>
      <c r="N864" s="229">
        <f>[2]pdc2018!N864</f>
        <v>33508.43</v>
      </c>
      <c r="O864" s="230">
        <f>[2]pdc2018!O864</f>
        <v>24000</v>
      </c>
      <c r="P864" s="230">
        <f>[2]pdc2018!P864</f>
        <v>24000</v>
      </c>
      <c r="Q864" s="230">
        <f>[2]pdc2018!Q864</f>
        <v>24000</v>
      </c>
      <c r="R864" s="230">
        <f>[2]pdc2018!R864</f>
        <v>24000</v>
      </c>
      <c r="S864" s="231">
        <f>[2]pdc2018!S864</f>
        <v>24000</v>
      </c>
      <c r="T864" s="229">
        <f t="shared" si="78"/>
        <v>0</v>
      </c>
      <c r="U864" s="232">
        <f t="shared" si="79"/>
        <v>0</v>
      </c>
      <c r="V864" s="229">
        <f t="shared" si="80"/>
        <v>0</v>
      </c>
      <c r="W864" s="232">
        <f t="shared" si="81"/>
        <v>0</v>
      </c>
      <c r="X864" s="229">
        <f t="shared" si="82"/>
        <v>0</v>
      </c>
      <c r="Y864" s="232">
        <f t="shared" si="83"/>
        <v>0</v>
      </c>
    </row>
    <row r="865" spans="1:25" ht="56.25" customHeight="1">
      <c r="A865" s="189" t="s">
        <v>851</v>
      </c>
      <c r="B865" s="242" t="s">
        <v>287</v>
      </c>
      <c r="C865" s="243" t="s">
        <v>2721</v>
      </c>
      <c r="D865" s="243" t="s">
        <v>921</v>
      </c>
      <c r="E865" s="245" t="s">
        <v>4148</v>
      </c>
      <c r="F865" s="245" t="s">
        <v>2696</v>
      </c>
      <c r="G865" s="246" t="s">
        <v>390</v>
      </c>
      <c r="H865" s="246" t="s">
        <v>2317</v>
      </c>
      <c r="I865" s="247" t="s">
        <v>2318</v>
      </c>
      <c r="J865" s="248" t="s">
        <v>2852</v>
      </c>
      <c r="K865" s="358" t="s">
        <v>3148</v>
      </c>
      <c r="L865" s="361" t="s">
        <v>370</v>
      </c>
      <c r="M865" s="249"/>
      <c r="N865" s="229">
        <f>[2]pdc2018!N865</f>
        <v>0</v>
      </c>
      <c r="O865" s="230">
        <f>[2]pdc2018!O865</f>
        <v>0</v>
      </c>
      <c r="P865" s="230">
        <f>[2]pdc2018!P865</f>
        <v>0</v>
      </c>
      <c r="Q865" s="230">
        <f>[2]pdc2018!Q865</f>
        <v>0</v>
      </c>
      <c r="R865" s="230">
        <f>[2]pdc2018!R865</f>
        <v>0</v>
      </c>
      <c r="S865" s="231">
        <f>[2]pdc2018!S865</f>
        <v>0</v>
      </c>
      <c r="T865" s="229">
        <f t="shared" si="78"/>
        <v>0</v>
      </c>
      <c r="U865" s="232" t="str">
        <f t="shared" si="79"/>
        <v/>
      </c>
      <c r="V865" s="229">
        <f t="shared" si="80"/>
        <v>0</v>
      </c>
      <c r="W865" s="232" t="str">
        <f t="shared" si="81"/>
        <v/>
      </c>
      <c r="X865" s="229">
        <f t="shared" si="82"/>
        <v>0</v>
      </c>
      <c r="Y865" s="232" t="str">
        <f t="shared" si="83"/>
        <v/>
      </c>
    </row>
    <row r="866" spans="1:25" ht="39" customHeight="1">
      <c r="A866" s="262" t="s">
        <v>852</v>
      </c>
      <c r="B866" s="263" t="s">
        <v>287</v>
      </c>
      <c r="C866" s="264" t="s">
        <v>2721</v>
      </c>
      <c r="D866" s="264" t="s">
        <v>886</v>
      </c>
      <c r="E866" s="245" t="s">
        <v>4149</v>
      </c>
      <c r="F866" s="245" t="s">
        <v>4150</v>
      </c>
      <c r="G866" s="259" t="s">
        <v>390</v>
      </c>
      <c r="H866" s="259" t="s">
        <v>2317</v>
      </c>
      <c r="I866" s="260" t="s">
        <v>2318</v>
      </c>
      <c r="J866" s="261" t="s">
        <v>2852</v>
      </c>
      <c r="K866" s="364" t="s">
        <v>3148</v>
      </c>
      <c r="L866" s="366" t="s">
        <v>371</v>
      </c>
      <c r="M866" s="249"/>
      <c r="N866" s="229">
        <f>[2]pdc2018!N866</f>
        <v>4211000</v>
      </c>
      <c r="O866" s="230">
        <f>[2]pdc2018!O866</f>
        <v>4544000</v>
      </c>
      <c r="P866" s="230">
        <f>[2]pdc2018!P866</f>
        <v>4544000</v>
      </c>
      <c r="Q866" s="230">
        <f>[2]pdc2018!Q866</f>
        <v>4812000</v>
      </c>
      <c r="R866" s="230">
        <f>[2]pdc2018!R866</f>
        <v>4812000</v>
      </c>
      <c r="S866" s="231">
        <f>[2]pdc2018!S866</f>
        <v>4812000</v>
      </c>
      <c r="T866" s="229">
        <f t="shared" ref="T866:T929" si="84">IF(P866="","",Q866-P866)</f>
        <v>268000</v>
      </c>
      <c r="U866" s="232">
        <f t="shared" ref="U866:U929" si="85">IF(P866=0,"",T866/P866)</f>
        <v>5.8978873239436617E-2</v>
      </c>
      <c r="V866" s="229">
        <f t="shared" ref="V866:V929" si="86">IF(Q866="","",R866-Q866)</f>
        <v>0</v>
      </c>
      <c r="W866" s="232">
        <f t="shared" ref="W866:W929" si="87">IF(Q866=0,"",V866/Q866)</f>
        <v>0</v>
      </c>
      <c r="X866" s="229">
        <f t="shared" ref="X866:X929" si="88">IF(R866="","",S866-R866)</f>
        <v>0</v>
      </c>
      <c r="Y866" s="232">
        <f t="shared" ref="Y866:Y929" si="89">IF(R866=0,"",X866/R866)</f>
        <v>0</v>
      </c>
    </row>
    <row r="867" spans="1:25" ht="39" customHeight="1">
      <c r="A867" s="262" t="s">
        <v>853</v>
      </c>
      <c r="B867" s="263" t="s">
        <v>287</v>
      </c>
      <c r="C867" s="264" t="s">
        <v>2721</v>
      </c>
      <c r="D867" s="264" t="s">
        <v>922</v>
      </c>
      <c r="E867" s="245" t="s">
        <v>4151</v>
      </c>
      <c r="F867" s="245" t="s">
        <v>4152</v>
      </c>
      <c r="G867" s="259" t="s">
        <v>195</v>
      </c>
      <c r="H867" s="259" t="s">
        <v>1012</v>
      </c>
      <c r="I867" s="260" t="s">
        <v>2319</v>
      </c>
      <c r="J867" s="261" t="s">
        <v>2320</v>
      </c>
      <c r="K867" s="364" t="s">
        <v>3152</v>
      </c>
      <c r="L867" s="361" t="s">
        <v>370</v>
      </c>
      <c r="M867" s="249"/>
      <c r="N867" s="229">
        <f>[2]pdc2018!N867</f>
        <v>0</v>
      </c>
      <c r="O867" s="230">
        <f>[2]pdc2018!O867</f>
        <v>0</v>
      </c>
      <c r="P867" s="230">
        <f>[2]pdc2018!P867</f>
        <v>0</v>
      </c>
      <c r="Q867" s="230">
        <f>[2]pdc2018!Q867</f>
        <v>0</v>
      </c>
      <c r="R867" s="230">
        <f>[2]pdc2018!R867</f>
        <v>0</v>
      </c>
      <c r="S867" s="231">
        <f>[2]pdc2018!S867</f>
        <v>0</v>
      </c>
      <c r="T867" s="229">
        <f t="shared" si="84"/>
        <v>0</v>
      </c>
      <c r="U867" s="232" t="str">
        <f t="shared" si="85"/>
        <v/>
      </c>
      <c r="V867" s="229">
        <f t="shared" si="86"/>
        <v>0</v>
      </c>
      <c r="W867" s="232" t="str">
        <f t="shared" si="87"/>
        <v/>
      </c>
      <c r="X867" s="229">
        <f t="shared" si="88"/>
        <v>0</v>
      </c>
      <c r="Y867" s="232" t="str">
        <f t="shared" si="89"/>
        <v/>
      </c>
    </row>
    <row r="868" spans="1:25" ht="39" customHeight="1">
      <c r="A868" s="233" t="s">
        <v>2697</v>
      </c>
      <c r="B868" s="234" t="s">
        <v>287</v>
      </c>
      <c r="C868" s="235" t="s">
        <v>2389</v>
      </c>
      <c r="D868" s="235" t="s">
        <v>2719</v>
      </c>
      <c r="E868" s="236" t="s">
        <v>4153</v>
      </c>
      <c r="F868" s="236" t="s">
        <v>4154</v>
      </c>
      <c r="G868" s="246"/>
      <c r="H868" s="246"/>
      <c r="I868" s="247"/>
      <c r="J868" s="248"/>
      <c r="K868" s="358"/>
      <c r="L868" s="359"/>
      <c r="M868" s="249"/>
      <c r="N868" s="229">
        <f>[2]pdc2018!N868</f>
        <v>0</v>
      </c>
      <c r="O868" s="230">
        <f>[2]pdc2018!O868</f>
        <v>0</v>
      </c>
      <c r="P868" s="230">
        <f>[2]pdc2018!P868</f>
        <v>0</v>
      </c>
      <c r="Q868" s="230">
        <f>[2]pdc2018!Q868</f>
        <v>0</v>
      </c>
      <c r="R868" s="230">
        <f>[2]pdc2018!R868</f>
        <v>0</v>
      </c>
      <c r="S868" s="231">
        <f>[2]pdc2018!S868</f>
        <v>0</v>
      </c>
      <c r="T868" s="229">
        <f t="shared" si="84"/>
        <v>0</v>
      </c>
      <c r="U868" s="232" t="str">
        <f t="shared" si="85"/>
        <v/>
      </c>
      <c r="V868" s="229">
        <f t="shared" si="86"/>
        <v>0</v>
      </c>
      <c r="W868" s="232" t="str">
        <f t="shared" si="87"/>
        <v/>
      </c>
      <c r="X868" s="229">
        <f t="shared" si="88"/>
        <v>0</v>
      </c>
      <c r="Y868" s="232" t="str">
        <f t="shared" si="89"/>
        <v/>
      </c>
    </row>
    <row r="869" spans="1:25" ht="36" customHeight="1">
      <c r="A869" s="189" t="s">
        <v>2698</v>
      </c>
      <c r="B869" s="242" t="s">
        <v>287</v>
      </c>
      <c r="C869" s="243" t="s">
        <v>2389</v>
      </c>
      <c r="D869" s="243" t="s">
        <v>2717</v>
      </c>
      <c r="E869" s="245" t="s">
        <v>4155</v>
      </c>
      <c r="F869" s="245" t="s">
        <v>4156</v>
      </c>
      <c r="G869" s="307" t="s">
        <v>391</v>
      </c>
      <c r="H869" s="308" t="s">
        <v>2699</v>
      </c>
      <c r="I869" s="260" t="s">
        <v>2700</v>
      </c>
      <c r="J869" s="248" t="s">
        <v>2852</v>
      </c>
      <c r="K869" s="358" t="s">
        <v>3148</v>
      </c>
      <c r="L869" s="366" t="s">
        <v>371</v>
      </c>
      <c r="M869" s="249"/>
      <c r="N869" s="229">
        <f>[2]pdc2018!N869</f>
        <v>0</v>
      </c>
      <c r="O869" s="230">
        <f>[2]pdc2018!O869</f>
        <v>0</v>
      </c>
      <c r="P869" s="230">
        <f>[2]pdc2018!P869</f>
        <v>0</v>
      </c>
      <c r="Q869" s="230">
        <f>[2]pdc2018!Q869</f>
        <v>0</v>
      </c>
      <c r="R869" s="230">
        <f>[2]pdc2018!R869</f>
        <v>0</v>
      </c>
      <c r="S869" s="231">
        <f>[2]pdc2018!S869</f>
        <v>0</v>
      </c>
      <c r="T869" s="229">
        <f t="shared" si="84"/>
        <v>0</v>
      </c>
      <c r="U869" s="232" t="str">
        <f t="shared" si="85"/>
        <v/>
      </c>
      <c r="V869" s="229">
        <f t="shared" si="86"/>
        <v>0</v>
      </c>
      <c r="W869" s="232" t="str">
        <f t="shared" si="87"/>
        <v/>
      </c>
      <c r="X869" s="229">
        <f t="shared" si="88"/>
        <v>0</v>
      </c>
      <c r="Y869" s="232" t="str">
        <f t="shared" si="89"/>
        <v/>
      </c>
    </row>
    <row r="870" spans="1:25" ht="36" customHeight="1">
      <c r="A870" s="189" t="s">
        <v>2701</v>
      </c>
      <c r="B870" s="242" t="s">
        <v>287</v>
      </c>
      <c r="C870" s="243" t="s">
        <v>2389</v>
      </c>
      <c r="D870" s="243" t="s">
        <v>2725</v>
      </c>
      <c r="E870" s="245" t="s">
        <v>4157</v>
      </c>
      <c r="F870" s="245" t="s">
        <v>4158</v>
      </c>
      <c r="G870" s="307" t="s">
        <v>392</v>
      </c>
      <c r="H870" s="308" t="s">
        <v>2702</v>
      </c>
      <c r="I870" s="260" t="s">
        <v>2703</v>
      </c>
      <c r="J870" s="248" t="s">
        <v>2852</v>
      </c>
      <c r="K870" s="358" t="s">
        <v>3148</v>
      </c>
      <c r="L870" s="366" t="s">
        <v>371</v>
      </c>
      <c r="M870" s="249"/>
      <c r="N870" s="229">
        <f>[2]pdc2018!N870</f>
        <v>0</v>
      </c>
      <c r="O870" s="230">
        <f>[2]pdc2018!O870</f>
        <v>0</v>
      </c>
      <c r="P870" s="230">
        <f>[2]pdc2018!P870</f>
        <v>0</v>
      </c>
      <c r="Q870" s="230">
        <f>[2]pdc2018!Q870</f>
        <v>0</v>
      </c>
      <c r="R870" s="230">
        <f>[2]pdc2018!R870</f>
        <v>0</v>
      </c>
      <c r="S870" s="231">
        <f>[2]pdc2018!S870</f>
        <v>0</v>
      </c>
      <c r="T870" s="229">
        <f t="shared" si="84"/>
        <v>0</v>
      </c>
      <c r="U870" s="232" t="str">
        <f t="shared" si="85"/>
        <v/>
      </c>
      <c r="V870" s="229">
        <f t="shared" si="86"/>
        <v>0</v>
      </c>
      <c r="W870" s="232" t="str">
        <f t="shared" si="87"/>
        <v/>
      </c>
      <c r="X870" s="229">
        <f t="shared" si="88"/>
        <v>0</v>
      </c>
      <c r="Y870" s="232" t="str">
        <f t="shared" si="89"/>
        <v/>
      </c>
    </row>
    <row r="871" spans="1:25" ht="36" customHeight="1">
      <c r="A871" s="189" t="s">
        <v>2704</v>
      </c>
      <c r="B871" s="242" t="s">
        <v>287</v>
      </c>
      <c r="C871" s="243" t="s">
        <v>2389</v>
      </c>
      <c r="D871" s="243" t="s">
        <v>921</v>
      </c>
      <c r="E871" s="245" t="s">
        <v>4159</v>
      </c>
      <c r="F871" s="245" t="s">
        <v>4160</v>
      </c>
      <c r="G871" s="307" t="s">
        <v>393</v>
      </c>
      <c r="H871" s="308" t="s">
        <v>3209</v>
      </c>
      <c r="I871" s="260" t="s">
        <v>3210</v>
      </c>
      <c r="J871" s="248" t="s">
        <v>2852</v>
      </c>
      <c r="K871" s="358" t="s">
        <v>3148</v>
      </c>
      <c r="L871" s="366" t="s">
        <v>371</v>
      </c>
      <c r="M871" s="249"/>
      <c r="N871" s="229">
        <f>[2]pdc2018!N871</f>
        <v>0</v>
      </c>
      <c r="O871" s="230">
        <f>[2]pdc2018!O871</f>
        <v>0</v>
      </c>
      <c r="P871" s="230">
        <f>[2]pdc2018!P871</f>
        <v>0</v>
      </c>
      <c r="Q871" s="230">
        <f>[2]pdc2018!Q871</f>
        <v>0</v>
      </c>
      <c r="R871" s="230">
        <f>[2]pdc2018!R871</f>
        <v>0</v>
      </c>
      <c r="S871" s="231">
        <f>[2]pdc2018!S871</f>
        <v>0</v>
      </c>
      <c r="T871" s="229">
        <f t="shared" si="84"/>
        <v>0</v>
      </c>
      <c r="U871" s="232" t="str">
        <f t="shared" si="85"/>
        <v/>
      </c>
      <c r="V871" s="229">
        <f t="shared" si="86"/>
        <v>0</v>
      </c>
      <c r="W871" s="232" t="str">
        <f t="shared" si="87"/>
        <v/>
      </c>
      <c r="X871" s="229">
        <f t="shared" si="88"/>
        <v>0</v>
      </c>
      <c r="Y871" s="232" t="str">
        <f t="shared" si="89"/>
        <v/>
      </c>
    </row>
    <row r="872" spans="1:25" ht="24" customHeight="1">
      <c r="A872" s="255" t="s">
        <v>854</v>
      </c>
      <c r="B872" s="256" t="s">
        <v>287</v>
      </c>
      <c r="C872" s="257" t="s">
        <v>2722</v>
      </c>
      <c r="D872" s="257" t="s">
        <v>2719</v>
      </c>
      <c r="E872" s="236" t="s">
        <v>856</v>
      </c>
      <c r="F872" s="236" t="s">
        <v>855</v>
      </c>
      <c r="G872" s="259"/>
      <c r="H872" s="259"/>
      <c r="I872" s="260"/>
      <c r="J872" s="261"/>
      <c r="K872" s="364"/>
      <c r="L872" s="365"/>
      <c r="M872" s="249"/>
      <c r="N872" s="229">
        <f>[2]pdc2018!N872</f>
        <v>0</v>
      </c>
      <c r="O872" s="230">
        <f>[2]pdc2018!O872</f>
        <v>0</v>
      </c>
      <c r="P872" s="230">
        <f>[2]pdc2018!P872</f>
        <v>0</v>
      </c>
      <c r="Q872" s="230">
        <f>[2]pdc2018!Q872</f>
        <v>0</v>
      </c>
      <c r="R872" s="230">
        <f>[2]pdc2018!R872</f>
        <v>0</v>
      </c>
      <c r="S872" s="231">
        <f>[2]pdc2018!S872</f>
        <v>0</v>
      </c>
      <c r="T872" s="229">
        <f t="shared" si="84"/>
        <v>0</v>
      </c>
      <c r="U872" s="232" t="str">
        <f t="shared" si="85"/>
        <v/>
      </c>
      <c r="V872" s="229">
        <f t="shared" si="86"/>
        <v>0</v>
      </c>
      <c r="W872" s="232" t="str">
        <f t="shared" si="87"/>
        <v/>
      </c>
      <c r="X872" s="229">
        <f t="shared" si="88"/>
        <v>0</v>
      </c>
      <c r="Y872" s="232" t="str">
        <f t="shared" si="89"/>
        <v/>
      </c>
    </row>
    <row r="873" spans="1:25" ht="24" customHeight="1">
      <c r="A873" s="189" t="s">
        <v>857</v>
      </c>
      <c r="B873" s="242" t="s">
        <v>287</v>
      </c>
      <c r="C873" s="243" t="s">
        <v>2722</v>
      </c>
      <c r="D873" s="243" t="s">
        <v>2725</v>
      </c>
      <c r="E873" s="245" t="s">
        <v>1524</v>
      </c>
      <c r="F873" s="245" t="s">
        <v>858</v>
      </c>
      <c r="G873" s="307" t="s">
        <v>160</v>
      </c>
      <c r="H873" s="308" t="s">
        <v>3211</v>
      </c>
      <c r="I873" s="260" t="s">
        <v>993</v>
      </c>
      <c r="J873" s="261" t="s">
        <v>3163</v>
      </c>
      <c r="K873" s="364" t="s">
        <v>3165</v>
      </c>
      <c r="L873" s="361" t="s">
        <v>370</v>
      </c>
      <c r="M873" s="249"/>
      <c r="N873" s="229">
        <f>[2]pdc2018!N873</f>
        <v>0</v>
      </c>
      <c r="O873" s="230">
        <f>[2]pdc2018!O873</f>
        <v>0</v>
      </c>
      <c r="P873" s="230">
        <f>[2]pdc2018!P873</f>
        <v>0</v>
      </c>
      <c r="Q873" s="230">
        <f>[2]pdc2018!Q873</f>
        <v>0</v>
      </c>
      <c r="R873" s="230">
        <f>[2]pdc2018!R873</f>
        <v>0</v>
      </c>
      <c r="S873" s="231">
        <f>[2]pdc2018!S873</f>
        <v>0</v>
      </c>
      <c r="T873" s="229">
        <f t="shared" si="84"/>
        <v>0</v>
      </c>
      <c r="U873" s="232" t="str">
        <f t="shared" si="85"/>
        <v/>
      </c>
      <c r="V873" s="229">
        <f t="shared" si="86"/>
        <v>0</v>
      </c>
      <c r="W873" s="232" t="str">
        <f t="shared" si="87"/>
        <v/>
      </c>
      <c r="X873" s="229">
        <f t="shared" si="88"/>
        <v>0</v>
      </c>
      <c r="Y873" s="232" t="str">
        <f t="shared" si="89"/>
        <v/>
      </c>
    </row>
    <row r="874" spans="1:25" ht="24" customHeight="1">
      <c r="A874" s="189" t="s">
        <v>1525</v>
      </c>
      <c r="B874" s="242" t="s">
        <v>287</v>
      </c>
      <c r="C874" s="243" t="s">
        <v>2722</v>
      </c>
      <c r="D874" s="243" t="s">
        <v>1623</v>
      </c>
      <c r="E874" s="245" t="s">
        <v>1527</v>
      </c>
      <c r="F874" s="245" t="s">
        <v>1526</v>
      </c>
      <c r="G874" s="307" t="s">
        <v>160</v>
      </c>
      <c r="H874" s="308" t="s">
        <v>3211</v>
      </c>
      <c r="I874" s="260" t="s">
        <v>993</v>
      </c>
      <c r="J874" s="261" t="s">
        <v>3163</v>
      </c>
      <c r="K874" s="364" t="s">
        <v>3165</v>
      </c>
      <c r="L874" s="361" t="s">
        <v>370</v>
      </c>
      <c r="M874" s="249"/>
      <c r="N874" s="229">
        <f>[2]pdc2018!N874</f>
        <v>52500</v>
      </c>
      <c r="O874" s="230">
        <f>[2]pdc2018!O874</f>
        <v>55000</v>
      </c>
      <c r="P874" s="230">
        <f>[2]pdc2018!P874</f>
        <v>55000</v>
      </c>
      <c r="Q874" s="230">
        <f>[2]pdc2018!Q874</f>
        <v>55000</v>
      </c>
      <c r="R874" s="230">
        <f>[2]pdc2018!R874</f>
        <v>55000</v>
      </c>
      <c r="S874" s="231">
        <f>[2]pdc2018!S874</f>
        <v>55000</v>
      </c>
      <c r="T874" s="229">
        <f t="shared" si="84"/>
        <v>0</v>
      </c>
      <c r="U874" s="232">
        <f t="shared" si="85"/>
        <v>0</v>
      </c>
      <c r="V874" s="229">
        <f t="shared" si="86"/>
        <v>0</v>
      </c>
      <c r="W874" s="232">
        <f t="shared" si="87"/>
        <v>0</v>
      </c>
      <c r="X874" s="229">
        <f t="shared" si="88"/>
        <v>0</v>
      </c>
      <c r="Y874" s="232">
        <f t="shared" si="89"/>
        <v>0</v>
      </c>
    </row>
    <row r="875" spans="1:25" ht="24" customHeight="1">
      <c r="A875" s="233" t="s">
        <v>1528</v>
      </c>
      <c r="B875" s="234" t="s">
        <v>287</v>
      </c>
      <c r="C875" s="235" t="s">
        <v>2723</v>
      </c>
      <c r="D875" s="235" t="s">
        <v>2719</v>
      </c>
      <c r="E875" s="236" t="s">
        <v>1529</v>
      </c>
      <c r="F875" s="236" t="s">
        <v>816</v>
      </c>
      <c r="G875" s="259"/>
      <c r="H875" s="259"/>
      <c r="I875" s="260"/>
      <c r="J875" s="261"/>
      <c r="K875" s="364"/>
      <c r="L875" s="365"/>
      <c r="M875" s="249"/>
      <c r="N875" s="229">
        <f>[2]pdc2018!N875</f>
        <v>0</v>
      </c>
      <c r="O875" s="230">
        <f>[2]pdc2018!O875</f>
        <v>0</v>
      </c>
      <c r="P875" s="230">
        <f>[2]pdc2018!P875</f>
        <v>0</v>
      </c>
      <c r="Q875" s="230">
        <f>[2]pdc2018!Q875</f>
        <v>0</v>
      </c>
      <c r="R875" s="230">
        <f>[2]pdc2018!R875</f>
        <v>0</v>
      </c>
      <c r="S875" s="231">
        <f>[2]pdc2018!S875</f>
        <v>0</v>
      </c>
      <c r="T875" s="229">
        <f t="shared" si="84"/>
        <v>0</v>
      </c>
      <c r="U875" s="232" t="str">
        <f t="shared" si="85"/>
        <v/>
      </c>
      <c r="V875" s="229">
        <f t="shared" si="86"/>
        <v>0</v>
      </c>
      <c r="W875" s="232" t="str">
        <f t="shared" si="87"/>
        <v/>
      </c>
      <c r="X875" s="229">
        <f t="shared" si="88"/>
        <v>0</v>
      </c>
      <c r="Y875" s="232" t="str">
        <f t="shared" si="89"/>
        <v/>
      </c>
    </row>
    <row r="876" spans="1:25" ht="24" customHeight="1">
      <c r="A876" s="262" t="s">
        <v>1532</v>
      </c>
      <c r="B876" s="263" t="s">
        <v>287</v>
      </c>
      <c r="C876" s="264" t="s">
        <v>2723</v>
      </c>
      <c r="D876" s="264" t="s">
        <v>2725</v>
      </c>
      <c r="E876" s="245" t="s">
        <v>3212</v>
      </c>
      <c r="F876" s="245" t="s">
        <v>3213</v>
      </c>
      <c r="G876" s="259" t="s">
        <v>1098</v>
      </c>
      <c r="H876" s="259" t="s">
        <v>2850</v>
      </c>
      <c r="I876" s="260" t="s">
        <v>2851</v>
      </c>
      <c r="J876" s="248" t="s">
        <v>2852</v>
      </c>
      <c r="K876" s="358" t="s">
        <v>3148</v>
      </c>
      <c r="L876" s="361" t="s">
        <v>370</v>
      </c>
      <c r="M876" s="249"/>
      <c r="N876" s="229">
        <f>[2]pdc2018!N876</f>
        <v>9375.4599999999991</v>
      </c>
      <c r="O876" s="230">
        <f>[2]pdc2018!O876</f>
        <v>14100</v>
      </c>
      <c r="P876" s="230">
        <f>[2]pdc2018!P876</f>
        <v>12000</v>
      </c>
      <c r="Q876" s="230">
        <f>[2]pdc2018!Q876</f>
        <v>12000</v>
      </c>
      <c r="R876" s="230">
        <f>[2]pdc2018!R876</f>
        <v>12000</v>
      </c>
      <c r="S876" s="231">
        <f>[2]pdc2018!S876</f>
        <v>12000</v>
      </c>
      <c r="T876" s="229">
        <f t="shared" si="84"/>
        <v>0</v>
      </c>
      <c r="U876" s="232">
        <f t="shared" si="85"/>
        <v>0</v>
      </c>
      <c r="V876" s="229">
        <f t="shared" si="86"/>
        <v>0</v>
      </c>
      <c r="W876" s="232">
        <f t="shared" si="87"/>
        <v>0</v>
      </c>
      <c r="X876" s="229">
        <f t="shared" si="88"/>
        <v>0</v>
      </c>
      <c r="Y876" s="232">
        <f t="shared" si="89"/>
        <v>0</v>
      </c>
    </row>
    <row r="877" spans="1:25" ht="24" customHeight="1">
      <c r="A877" s="262" t="s">
        <v>1533</v>
      </c>
      <c r="B877" s="263" t="s">
        <v>287</v>
      </c>
      <c r="C877" s="264" t="s">
        <v>2723</v>
      </c>
      <c r="D877" s="264" t="s">
        <v>914</v>
      </c>
      <c r="E877" s="245" t="s">
        <v>1534</v>
      </c>
      <c r="F877" s="245" t="s">
        <v>3214</v>
      </c>
      <c r="G877" s="259" t="s">
        <v>158</v>
      </c>
      <c r="H877" s="259" t="s">
        <v>3215</v>
      </c>
      <c r="I877" s="260" t="s">
        <v>1531</v>
      </c>
      <c r="J877" s="261" t="s">
        <v>3163</v>
      </c>
      <c r="K877" s="364" t="s">
        <v>3165</v>
      </c>
      <c r="L877" s="361" t="s">
        <v>370</v>
      </c>
      <c r="M877" s="249"/>
      <c r="N877" s="229">
        <f>[2]pdc2018!N877</f>
        <v>0</v>
      </c>
      <c r="O877" s="230">
        <f>[2]pdc2018!O877</f>
        <v>0</v>
      </c>
      <c r="P877" s="230">
        <f>[2]pdc2018!P877</f>
        <v>0</v>
      </c>
      <c r="Q877" s="230">
        <f>[2]pdc2018!Q877</f>
        <v>0</v>
      </c>
      <c r="R877" s="230">
        <f>[2]pdc2018!R877</f>
        <v>0</v>
      </c>
      <c r="S877" s="231">
        <f>[2]pdc2018!S877</f>
        <v>0</v>
      </c>
      <c r="T877" s="229">
        <f t="shared" si="84"/>
        <v>0</v>
      </c>
      <c r="U877" s="232" t="str">
        <f t="shared" si="85"/>
        <v/>
      </c>
      <c r="V877" s="229">
        <f t="shared" si="86"/>
        <v>0</v>
      </c>
      <c r="W877" s="232" t="str">
        <f t="shared" si="87"/>
        <v/>
      </c>
      <c r="X877" s="229">
        <f t="shared" si="88"/>
        <v>0</v>
      </c>
      <c r="Y877" s="232" t="str">
        <f t="shared" si="89"/>
        <v/>
      </c>
    </row>
    <row r="878" spans="1:25" ht="24" customHeight="1">
      <c r="A878" s="262" t="s">
        <v>1535</v>
      </c>
      <c r="B878" s="263" t="s">
        <v>287</v>
      </c>
      <c r="C878" s="264" t="s">
        <v>2723</v>
      </c>
      <c r="D878" s="264" t="s">
        <v>1623</v>
      </c>
      <c r="E878" s="245" t="s">
        <v>1537</v>
      </c>
      <c r="F878" s="245" t="s">
        <v>1536</v>
      </c>
      <c r="G878" s="259" t="s">
        <v>195</v>
      </c>
      <c r="H878" s="259" t="s">
        <v>1012</v>
      </c>
      <c r="I878" s="260" t="s">
        <v>2319</v>
      </c>
      <c r="J878" s="261" t="s">
        <v>2320</v>
      </c>
      <c r="K878" s="364" t="s">
        <v>3152</v>
      </c>
      <c r="L878" s="361" t="s">
        <v>370</v>
      </c>
      <c r="M878" s="249"/>
      <c r="N878" s="229">
        <f>[2]pdc2018!N878</f>
        <v>0</v>
      </c>
      <c r="O878" s="230">
        <f>[2]pdc2018!O878</f>
        <v>0</v>
      </c>
      <c r="P878" s="230">
        <f>[2]pdc2018!P878</f>
        <v>0</v>
      </c>
      <c r="Q878" s="230">
        <f>[2]pdc2018!Q878</f>
        <v>0</v>
      </c>
      <c r="R878" s="230">
        <f>[2]pdc2018!R878</f>
        <v>0</v>
      </c>
      <c r="S878" s="231">
        <f>[2]pdc2018!S878</f>
        <v>0</v>
      </c>
      <c r="T878" s="229">
        <f t="shared" si="84"/>
        <v>0</v>
      </c>
      <c r="U878" s="232" t="str">
        <f t="shared" si="85"/>
        <v/>
      </c>
      <c r="V878" s="229">
        <f t="shared" si="86"/>
        <v>0</v>
      </c>
      <c r="W878" s="232" t="str">
        <f t="shared" si="87"/>
        <v/>
      </c>
      <c r="X878" s="229">
        <f t="shared" si="88"/>
        <v>0</v>
      </c>
      <c r="Y878" s="232" t="str">
        <f t="shared" si="89"/>
        <v/>
      </c>
    </row>
    <row r="879" spans="1:25" ht="24" customHeight="1">
      <c r="A879" s="262" t="s">
        <v>1538</v>
      </c>
      <c r="B879" s="263" t="s">
        <v>287</v>
      </c>
      <c r="C879" s="264" t="s">
        <v>2723</v>
      </c>
      <c r="D879" s="264" t="s">
        <v>895</v>
      </c>
      <c r="E879" s="245" t="s">
        <v>1539</v>
      </c>
      <c r="F879" s="245" t="s">
        <v>3216</v>
      </c>
      <c r="G879" s="259" t="s">
        <v>158</v>
      </c>
      <c r="H879" s="259" t="s">
        <v>3215</v>
      </c>
      <c r="I879" s="260" t="s">
        <v>1531</v>
      </c>
      <c r="J879" s="261" t="s">
        <v>3163</v>
      </c>
      <c r="K879" s="364" t="s">
        <v>3165</v>
      </c>
      <c r="L879" s="361" t="s">
        <v>370</v>
      </c>
      <c r="M879" s="249"/>
      <c r="N879" s="229">
        <f>[2]pdc2018!N879</f>
        <v>50</v>
      </c>
      <c r="O879" s="230">
        <f>[2]pdc2018!O879</f>
        <v>0</v>
      </c>
      <c r="P879" s="230">
        <f>[2]pdc2018!P879</f>
        <v>930</v>
      </c>
      <c r="Q879" s="230">
        <f>[2]pdc2018!Q879</f>
        <v>0</v>
      </c>
      <c r="R879" s="230">
        <f>[2]pdc2018!R879</f>
        <v>0</v>
      </c>
      <c r="S879" s="231">
        <f>[2]pdc2018!S879</f>
        <v>0</v>
      </c>
      <c r="T879" s="229">
        <f t="shared" si="84"/>
        <v>-930</v>
      </c>
      <c r="U879" s="232">
        <f t="shared" si="85"/>
        <v>-1</v>
      </c>
      <c r="V879" s="229">
        <f t="shared" si="86"/>
        <v>0</v>
      </c>
      <c r="W879" s="232" t="str">
        <f t="shared" si="87"/>
        <v/>
      </c>
      <c r="X879" s="229">
        <f t="shared" si="88"/>
        <v>0</v>
      </c>
      <c r="Y879" s="232" t="str">
        <f t="shared" si="89"/>
        <v/>
      </c>
    </row>
    <row r="880" spans="1:25" ht="24" customHeight="1">
      <c r="A880" s="255" t="s">
        <v>1540</v>
      </c>
      <c r="B880" s="256" t="s">
        <v>287</v>
      </c>
      <c r="C880" s="257" t="s">
        <v>2724</v>
      </c>
      <c r="D880" s="257" t="s">
        <v>2719</v>
      </c>
      <c r="E880" s="258" t="s">
        <v>1542</v>
      </c>
      <c r="F880" s="236" t="s">
        <v>1541</v>
      </c>
      <c r="G880" s="259"/>
      <c r="H880" s="259"/>
      <c r="I880" s="260"/>
      <c r="J880" s="261"/>
      <c r="K880" s="364"/>
      <c r="L880" s="365"/>
      <c r="M880" s="249"/>
      <c r="N880" s="229">
        <f>[2]pdc2018!N880</f>
        <v>0</v>
      </c>
      <c r="O880" s="230">
        <f>[2]pdc2018!O880</f>
        <v>0</v>
      </c>
      <c r="P880" s="230">
        <f>[2]pdc2018!P880</f>
        <v>0</v>
      </c>
      <c r="Q880" s="230">
        <f>[2]pdc2018!Q880</f>
        <v>0</v>
      </c>
      <c r="R880" s="230">
        <f>[2]pdc2018!R880</f>
        <v>0</v>
      </c>
      <c r="S880" s="231">
        <f>[2]pdc2018!S880</f>
        <v>0</v>
      </c>
      <c r="T880" s="229">
        <f t="shared" si="84"/>
        <v>0</v>
      </c>
      <c r="U880" s="232" t="str">
        <f t="shared" si="85"/>
        <v/>
      </c>
      <c r="V880" s="229">
        <f t="shared" si="86"/>
        <v>0</v>
      </c>
      <c r="W880" s="232" t="str">
        <f t="shared" si="87"/>
        <v/>
      </c>
      <c r="X880" s="229">
        <f t="shared" si="88"/>
        <v>0</v>
      </c>
      <c r="Y880" s="232" t="str">
        <f t="shared" si="89"/>
        <v/>
      </c>
    </row>
    <row r="881" spans="1:25" ht="24" customHeight="1">
      <c r="A881" s="262" t="s">
        <v>1543</v>
      </c>
      <c r="B881" s="263" t="s">
        <v>287</v>
      </c>
      <c r="C881" s="264" t="s">
        <v>2724</v>
      </c>
      <c r="D881" s="264" t="s">
        <v>2717</v>
      </c>
      <c r="E881" s="265" t="s">
        <v>4161</v>
      </c>
      <c r="F881" s="245" t="s">
        <v>4162</v>
      </c>
      <c r="G881" s="259" t="s">
        <v>195</v>
      </c>
      <c r="H881" s="259" t="s">
        <v>1012</v>
      </c>
      <c r="I881" s="260" t="s">
        <v>2319</v>
      </c>
      <c r="J881" s="261" t="s">
        <v>2320</v>
      </c>
      <c r="K881" s="364" t="s">
        <v>3152</v>
      </c>
      <c r="L881" s="361" t="s">
        <v>370</v>
      </c>
      <c r="M881" s="249"/>
      <c r="N881" s="229">
        <f>[2]pdc2018!N881</f>
        <v>3150314.92</v>
      </c>
      <c r="O881" s="230">
        <f>[2]pdc2018!O881</f>
        <v>2967400</v>
      </c>
      <c r="P881" s="230">
        <f>[2]pdc2018!P881</f>
        <v>3000000</v>
      </c>
      <c r="Q881" s="230">
        <f>[2]pdc2018!Q881</f>
        <v>3000000</v>
      </c>
      <c r="R881" s="230">
        <f>[2]pdc2018!R881</f>
        <v>3000000</v>
      </c>
      <c r="S881" s="231">
        <f>[2]pdc2018!S881</f>
        <v>3000000</v>
      </c>
      <c r="T881" s="229">
        <f t="shared" si="84"/>
        <v>0</v>
      </c>
      <c r="U881" s="232">
        <f t="shared" si="85"/>
        <v>0</v>
      </c>
      <c r="V881" s="229">
        <f t="shared" si="86"/>
        <v>0</v>
      </c>
      <c r="W881" s="232">
        <f t="shared" si="87"/>
        <v>0</v>
      </c>
      <c r="X881" s="229">
        <f t="shared" si="88"/>
        <v>0</v>
      </c>
      <c r="Y881" s="232">
        <f t="shared" si="89"/>
        <v>0</v>
      </c>
    </row>
    <row r="882" spans="1:25" ht="24" customHeight="1">
      <c r="A882" s="262" t="s">
        <v>1544</v>
      </c>
      <c r="B882" s="263" t="s">
        <v>287</v>
      </c>
      <c r="C882" s="264" t="s">
        <v>2724</v>
      </c>
      <c r="D882" s="264" t="s">
        <v>2725</v>
      </c>
      <c r="E882" s="265" t="s">
        <v>4163</v>
      </c>
      <c r="F882" s="245" t="s">
        <v>4164</v>
      </c>
      <c r="G882" s="259" t="s">
        <v>195</v>
      </c>
      <c r="H882" s="259" t="s">
        <v>1012</v>
      </c>
      <c r="I882" s="260" t="s">
        <v>2319</v>
      </c>
      <c r="J882" s="261" t="s">
        <v>2320</v>
      </c>
      <c r="K882" s="364" t="s">
        <v>3152</v>
      </c>
      <c r="L882" s="361" t="s">
        <v>370</v>
      </c>
      <c r="M882" s="249"/>
      <c r="N882" s="229">
        <f>[2]pdc2018!N882</f>
        <v>4535715.59</v>
      </c>
      <c r="O882" s="230">
        <f>[2]pdc2018!O882</f>
        <v>4354600</v>
      </c>
      <c r="P882" s="230">
        <f>[2]pdc2018!P882</f>
        <v>4500000</v>
      </c>
      <c r="Q882" s="230">
        <f>[2]pdc2018!Q882</f>
        <v>4500000</v>
      </c>
      <c r="R882" s="230">
        <f>[2]pdc2018!R882</f>
        <v>4500000</v>
      </c>
      <c r="S882" s="231">
        <f>[2]pdc2018!S882</f>
        <v>4500000</v>
      </c>
      <c r="T882" s="229">
        <f t="shared" si="84"/>
        <v>0</v>
      </c>
      <c r="U882" s="232">
        <f t="shared" si="85"/>
        <v>0</v>
      </c>
      <c r="V882" s="229">
        <f t="shared" si="86"/>
        <v>0</v>
      </c>
      <c r="W882" s="232">
        <f t="shared" si="87"/>
        <v>0</v>
      </c>
      <c r="X882" s="229">
        <f t="shared" si="88"/>
        <v>0</v>
      </c>
      <c r="Y882" s="232">
        <f t="shared" si="89"/>
        <v>0</v>
      </c>
    </row>
    <row r="883" spans="1:25" ht="38.25" customHeight="1">
      <c r="A883" s="262" t="s">
        <v>1545</v>
      </c>
      <c r="B883" s="263" t="s">
        <v>287</v>
      </c>
      <c r="C883" s="264" t="s">
        <v>2724</v>
      </c>
      <c r="D883" s="264" t="s">
        <v>2130</v>
      </c>
      <c r="E883" s="265" t="s">
        <v>4165</v>
      </c>
      <c r="F883" s="245" t="s">
        <v>4166</v>
      </c>
      <c r="G883" s="259" t="s">
        <v>195</v>
      </c>
      <c r="H883" s="259" t="s">
        <v>1012</v>
      </c>
      <c r="I883" s="260" t="s">
        <v>2319</v>
      </c>
      <c r="J883" s="261" t="s">
        <v>2320</v>
      </c>
      <c r="K883" s="364" t="s">
        <v>3152</v>
      </c>
      <c r="L883" s="361" t="s">
        <v>370</v>
      </c>
      <c r="M883" s="249"/>
      <c r="N883" s="229">
        <f>[2]pdc2018!N883</f>
        <v>3609476.4</v>
      </c>
      <c r="O883" s="230">
        <f>[2]pdc2018!O883</f>
        <v>4027000</v>
      </c>
      <c r="P883" s="230">
        <f>[2]pdc2018!P883</f>
        <v>3600000</v>
      </c>
      <c r="Q883" s="230">
        <f>[2]pdc2018!Q883</f>
        <v>3600000</v>
      </c>
      <c r="R883" s="230">
        <f>[2]pdc2018!R883</f>
        <v>3600000</v>
      </c>
      <c r="S883" s="231">
        <f>[2]pdc2018!S883</f>
        <v>3600000</v>
      </c>
      <c r="T883" s="229">
        <f t="shared" si="84"/>
        <v>0</v>
      </c>
      <c r="U883" s="232">
        <f t="shared" si="85"/>
        <v>0</v>
      </c>
      <c r="V883" s="229">
        <f t="shared" si="86"/>
        <v>0</v>
      </c>
      <c r="W883" s="232">
        <f t="shared" si="87"/>
        <v>0</v>
      </c>
      <c r="X883" s="229">
        <f t="shared" si="88"/>
        <v>0</v>
      </c>
      <c r="Y883" s="232">
        <f t="shared" si="89"/>
        <v>0</v>
      </c>
    </row>
    <row r="884" spans="1:25" ht="24" customHeight="1">
      <c r="A884" s="262" t="s">
        <v>1546</v>
      </c>
      <c r="B884" s="263" t="s">
        <v>287</v>
      </c>
      <c r="C884" s="264" t="s">
        <v>2724</v>
      </c>
      <c r="D884" s="264" t="s">
        <v>921</v>
      </c>
      <c r="E884" s="265" t="s">
        <v>1548</v>
      </c>
      <c r="F884" s="245" t="s">
        <v>1547</v>
      </c>
      <c r="G884" s="259" t="s">
        <v>158</v>
      </c>
      <c r="H884" s="259" t="s">
        <v>3215</v>
      </c>
      <c r="I884" s="260" t="s">
        <v>1531</v>
      </c>
      <c r="J884" s="261" t="s">
        <v>3163</v>
      </c>
      <c r="K884" s="364" t="s">
        <v>3165</v>
      </c>
      <c r="L884" s="361" t="s">
        <v>370</v>
      </c>
      <c r="M884" s="249"/>
      <c r="N884" s="229">
        <f>[2]pdc2018!N884</f>
        <v>295401.24</v>
      </c>
      <c r="O884" s="230">
        <f>[2]pdc2018!O884</f>
        <v>294000</v>
      </c>
      <c r="P884" s="230">
        <f>[2]pdc2018!P884</f>
        <v>250000</v>
      </c>
      <c r="Q884" s="230">
        <f>[2]pdc2018!Q884</f>
        <v>250000</v>
      </c>
      <c r="R884" s="230">
        <f>[2]pdc2018!R884</f>
        <v>250000</v>
      </c>
      <c r="S884" s="231">
        <f>[2]pdc2018!S884</f>
        <v>250000</v>
      </c>
      <c r="T884" s="229">
        <f t="shared" si="84"/>
        <v>0</v>
      </c>
      <c r="U884" s="232">
        <f t="shared" si="85"/>
        <v>0</v>
      </c>
      <c r="V884" s="229">
        <f t="shared" si="86"/>
        <v>0</v>
      </c>
      <c r="W884" s="232">
        <f t="shared" si="87"/>
        <v>0</v>
      </c>
      <c r="X884" s="229">
        <f t="shared" si="88"/>
        <v>0</v>
      </c>
      <c r="Y884" s="232">
        <f t="shared" si="89"/>
        <v>0</v>
      </c>
    </row>
    <row r="885" spans="1:25" ht="24" customHeight="1">
      <c r="A885" s="262" t="s">
        <v>1549</v>
      </c>
      <c r="B885" s="263" t="s">
        <v>287</v>
      </c>
      <c r="C885" s="264" t="s">
        <v>2724</v>
      </c>
      <c r="D885" s="264" t="s">
        <v>922</v>
      </c>
      <c r="E885" s="265" t="s">
        <v>1551</v>
      </c>
      <c r="F885" s="245" t="s">
        <v>1550</v>
      </c>
      <c r="G885" s="259" t="s">
        <v>158</v>
      </c>
      <c r="H885" s="259" t="s">
        <v>3215</v>
      </c>
      <c r="I885" s="260" t="s">
        <v>1531</v>
      </c>
      <c r="J885" s="261" t="s">
        <v>3163</v>
      </c>
      <c r="K885" s="364" t="s">
        <v>3165</v>
      </c>
      <c r="L885" s="361" t="s">
        <v>370</v>
      </c>
      <c r="M885" s="249"/>
      <c r="N885" s="229">
        <f>[2]pdc2018!N885</f>
        <v>1583.34</v>
      </c>
      <c r="O885" s="230">
        <f>[2]pdc2018!O885</f>
        <v>24000</v>
      </c>
      <c r="P885" s="230">
        <f>[2]pdc2018!P885</f>
        <v>2000</v>
      </c>
      <c r="Q885" s="230">
        <f>[2]pdc2018!Q885</f>
        <v>2000</v>
      </c>
      <c r="R885" s="230">
        <f>[2]pdc2018!R885</f>
        <v>2000</v>
      </c>
      <c r="S885" s="231">
        <f>[2]pdc2018!S885</f>
        <v>2000</v>
      </c>
      <c r="T885" s="229">
        <f t="shared" si="84"/>
        <v>0</v>
      </c>
      <c r="U885" s="232">
        <f t="shared" si="85"/>
        <v>0</v>
      </c>
      <c r="V885" s="229">
        <f t="shared" si="86"/>
        <v>0</v>
      </c>
      <c r="W885" s="232">
        <f t="shared" si="87"/>
        <v>0</v>
      </c>
      <c r="X885" s="229">
        <f t="shared" si="88"/>
        <v>0</v>
      </c>
      <c r="Y885" s="232">
        <f t="shared" si="89"/>
        <v>0</v>
      </c>
    </row>
    <row r="886" spans="1:25" ht="24" customHeight="1">
      <c r="A886" s="262" t="s">
        <v>1552</v>
      </c>
      <c r="B886" s="263" t="s">
        <v>287</v>
      </c>
      <c r="C886" s="264" t="s">
        <v>2724</v>
      </c>
      <c r="D886" s="264" t="s">
        <v>1776</v>
      </c>
      <c r="E886" s="265" t="s">
        <v>1554</v>
      </c>
      <c r="F886" s="245" t="s">
        <v>1553</v>
      </c>
      <c r="G886" s="259" t="s">
        <v>158</v>
      </c>
      <c r="H886" s="259" t="s">
        <v>3215</v>
      </c>
      <c r="I886" s="260" t="s">
        <v>1531</v>
      </c>
      <c r="J886" s="261" t="s">
        <v>3163</v>
      </c>
      <c r="K886" s="364" t="s">
        <v>3165</v>
      </c>
      <c r="L886" s="361" t="s">
        <v>370</v>
      </c>
      <c r="M886" s="249"/>
      <c r="N886" s="229">
        <f>[2]pdc2018!N886</f>
        <v>57165.27</v>
      </c>
      <c r="O886" s="230">
        <f>[2]pdc2018!O886</f>
        <v>61000</v>
      </c>
      <c r="P886" s="230">
        <f>[2]pdc2018!P886</f>
        <v>60000</v>
      </c>
      <c r="Q886" s="230">
        <f>[2]pdc2018!Q886</f>
        <v>60000</v>
      </c>
      <c r="R886" s="230">
        <f>[2]pdc2018!R886</f>
        <v>60000</v>
      </c>
      <c r="S886" s="231">
        <f>[2]pdc2018!S886</f>
        <v>60000</v>
      </c>
      <c r="T886" s="229">
        <f t="shared" si="84"/>
        <v>0</v>
      </c>
      <c r="U886" s="232">
        <f t="shared" si="85"/>
        <v>0</v>
      </c>
      <c r="V886" s="229">
        <f t="shared" si="86"/>
        <v>0</v>
      </c>
      <c r="W886" s="232">
        <f t="shared" si="87"/>
        <v>0</v>
      </c>
      <c r="X886" s="229">
        <f t="shared" si="88"/>
        <v>0</v>
      </c>
      <c r="Y886" s="232">
        <f t="shared" si="89"/>
        <v>0</v>
      </c>
    </row>
    <row r="887" spans="1:25" ht="24" customHeight="1">
      <c r="A887" s="255" t="s">
        <v>1555</v>
      </c>
      <c r="B887" s="256" t="s">
        <v>287</v>
      </c>
      <c r="C887" s="257" t="s">
        <v>2726</v>
      </c>
      <c r="D887" s="257" t="s">
        <v>2719</v>
      </c>
      <c r="E887" s="258" t="s">
        <v>1557</v>
      </c>
      <c r="F887" s="236" t="s">
        <v>1556</v>
      </c>
      <c r="G887" s="259"/>
      <c r="H887" s="259"/>
      <c r="I887" s="260"/>
      <c r="J887" s="261"/>
      <c r="K887" s="364"/>
      <c r="L887" s="365"/>
      <c r="M887" s="249"/>
      <c r="N887" s="229">
        <f>[2]pdc2018!N887</f>
        <v>0</v>
      </c>
      <c r="O887" s="230">
        <f>[2]pdc2018!O887</f>
        <v>0</v>
      </c>
      <c r="P887" s="230">
        <f>[2]pdc2018!P887</f>
        <v>0</v>
      </c>
      <c r="Q887" s="230">
        <f>[2]pdc2018!Q887</f>
        <v>0</v>
      </c>
      <c r="R887" s="230">
        <f>[2]pdc2018!R887</f>
        <v>0</v>
      </c>
      <c r="S887" s="231">
        <f>[2]pdc2018!S887</f>
        <v>0</v>
      </c>
      <c r="T887" s="229">
        <f t="shared" si="84"/>
        <v>0</v>
      </c>
      <c r="U887" s="232" t="str">
        <f t="shared" si="85"/>
        <v/>
      </c>
      <c r="V887" s="229">
        <f t="shared" si="86"/>
        <v>0</v>
      </c>
      <c r="W887" s="232" t="str">
        <f t="shared" si="87"/>
        <v/>
      </c>
      <c r="X887" s="229">
        <f t="shared" si="88"/>
        <v>0</v>
      </c>
      <c r="Y887" s="232" t="str">
        <f t="shared" si="89"/>
        <v/>
      </c>
    </row>
    <row r="888" spans="1:25" ht="27.75" customHeight="1">
      <c r="A888" s="262" t="s">
        <v>1558</v>
      </c>
      <c r="B888" s="263" t="s">
        <v>287</v>
      </c>
      <c r="C888" s="264" t="s">
        <v>2726</v>
      </c>
      <c r="D888" s="264" t="s">
        <v>2717</v>
      </c>
      <c r="E888" s="265" t="s">
        <v>3217</v>
      </c>
      <c r="F888" s="245" t="s">
        <v>3218</v>
      </c>
      <c r="G888" s="259" t="s">
        <v>195</v>
      </c>
      <c r="H888" s="259" t="s">
        <v>1012</v>
      </c>
      <c r="I888" s="260" t="s">
        <v>2319</v>
      </c>
      <c r="J888" s="261" t="s">
        <v>2320</v>
      </c>
      <c r="K888" s="364" t="s">
        <v>3152</v>
      </c>
      <c r="L888" s="361" t="s">
        <v>370</v>
      </c>
      <c r="M888" s="249"/>
      <c r="N888" s="229">
        <f>[2]pdc2018!N888</f>
        <v>204163.09</v>
      </c>
      <c r="O888" s="230">
        <f>[2]pdc2018!O888</f>
        <v>184700</v>
      </c>
      <c r="P888" s="230">
        <f>[2]pdc2018!P888</f>
        <v>235000</v>
      </c>
      <c r="Q888" s="230">
        <f>[2]pdc2018!Q888</f>
        <v>235000</v>
      </c>
      <c r="R888" s="230">
        <f>[2]pdc2018!R888</f>
        <v>235000</v>
      </c>
      <c r="S888" s="231">
        <f>[2]pdc2018!S888</f>
        <v>235000</v>
      </c>
      <c r="T888" s="229">
        <f t="shared" si="84"/>
        <v>0</v>
      </c>
      <c r="U888" s="232">
        <f t="shared" si="85"/>
        <v>0</v>
      </c>
      <c r="V888" s="229">
        <f t="shared" si="86"/>
        <v>0</v>
      </c>
      <c r="W888" s="232">
        <f t="shared" si="87"/>
        <v>0</v>
      </c>
      <c r="X888" s="229">
        <f t="shared" si="88"/>
        <v>0</v>
      </c>
      <c r="Y888" s="232">
        <f t="shared" si="89"/>
        <v>0</v>
      </c>
    </row>
    <row r="889" spans="1:25" ht="27.75" customHeight="1">
      <c r="A889" s="189" t="s">
        <v>3219</v>
      </c>
      <c r="B889" s="242" t="s">
        <v>287</v>
      </c>
      <c r="C889" s="243" t="s">
        <v>2726</v>
      </c>
      <c r="D889" s="243" t="s">
        <v>1624</v>
      </c>
      <c r="E889" s="245" t="s">
        <v>3220</v>
      </c>
      <c r="F889" s="245" t="s">
        <v>3221</v>
      </c>
      <c r="G889" s="246" t="s">
        <v>503</v>
      </c>
      <c r="H889" s="246" t="s">
        <v>2314</v>
      </c>
      <c r="I889" s="260" t="s">
        <v>2315</v>
      </c>
      <c r="J889" s="261" t="s">
        <v>2320</v>
      </c>
      <c r="K889" s="364" t="s">
        <v>3152</v>
      </c>
      <c r="L889" s="361" t="s">
        <v>370</v>
      </c>
      <c r="M889" s="249"/>
      <c r="N889" s="229">
        <f>[2]pdc2018!N889</f>
        <v>0</v>
      </c>
      <c r="O889" s="230">
        <f>[2]pdc2018!O889</f>
        <v>0</v>
      </c>
      <c r="P889" s="230">
        <f>[2]pdc2018!P889</f>
        <v>0</v>
      </c>
      <c r="Q889" s="230">
        <f>[2]pdc2018!Q889</f>
        <v>0</v>
      </c>
      <c r="R889" s="230">
        <f>[2]pdc2018!R889</f>
        <v>0</v>
      </c>
      <c r="S889" s="231">
        <f>[2]pdc2018!S889</f>
        <v>0</v>
      </c>
      <c r="T889" s="229">
        <f t="shared" si="84"/>
        <v>0</v>
      </c>
      <c r="U889" s="232" t="str">
        <f t="shared" si="85"/>
        <v/>
      </c>
      <c r="V889" s="229">
        <f t="shared" si="86"/>
        <v>0</v>
      </c>
      <c r="W889" s="232" t="str">
        <f t="shared" si="87"/>
        <v/>
      </c>
      <c r="X889" s="229">
        <f t="shared" si="88"/>
        <v>0</v>
      </c>
      <c r="Y889" s="232" t="str">
        <f t="shared" si="89"/>
        <v/>
      </c>
    </row>
    <row r="890" spans="1:25" ht="27.75" customHeight="1">
      <c r="A890" s="262" t="s">
        <v>1583</v>
      </c>
      <c r="B890" s="263" t="s">
        <v>287</v>
      </c>
      <c r="C890" s="264" t="s">
        <v>2726</v>
      </c>
      <c r="D890" s="264" t="s">
        <v>2725</v>
      </c>
      <c r="E890" s="265" t="s">
        <v>3222</v>
      </c>
      <c r="F890" s="245" t="s">
        <v>2460</v>
      </c>
      <c r="G890" s="259" t="s">
        <v>195</v>
      </c>
      <c r="H890" s="259" t="s">
        <v>1012</v>
      </c>
      <c r="I890" s="260" t="s">
        <v>2319</v>
      </c>
      <c r="J890" s="261" t="s">
        <v>2320</v>
      </c>
      <c r="K890" s="364" t="s">
        <v>3152</v>
      </c>
      <c r="L890" s="361" t="s">
        <v>370</v>
      </c>
      <c r="M890" s="249"/>
      <c r="N890" s="229">
        <f>[2]pdc2018!N890</f>
        <v>326392.67</v>
      </c>
      <c r="O890" s="230">
        <f>[2]pdc2018!O890</f>
        <v>376500</v>
      </c>
      <c r="P890" s="230">
        <f>[2]pdc2018!P890</f>
        <v>375000</v>
      </c>
      <c r="Q890" s="230">
        <f>[2]pdc2018!Q890</f>
        <v>375000</v>
      </c>
      <c r="R890" s="230">
        <f>[2]pdc2018!R890</f>
        <v>375000</v>
      </c>
      <c r="S890" s="231">
        <f>[2]pdc2018!S890</f>
        <v>375000</v>
      </c>
      <c r="T890" s="229">
        <f t="shared" si="84"/>
        <v>0</v>
      </c>
      <c r="U890" s="232">
        <f t="shared" si="85"/>
        <v>0</v>
      </c>
      <c r="V890" s="229">
        <f t="shared" si="86"/>
        <v>0</v>
      </c>
      <c r="W890" s="232">
        <f t="shared" si="87"/>
        <v>0</v>
      </c>
      <c r="X890" s="229">
        <f t="shared" si="88"/>
        <v>0</v>
      </c>
      <c r="Y890" s="232">
        <f t="shared" si="89"/>
        <v>0</v>
      </c>
    </row>
    <row r="891" spans="1:25" ht="27.75" customHeight="1">
      <c r="A891" s="189" t="s">
        <v>2461</v>
      </c>
      <c r="B891" s="242" t="s">
        <v>287</v>
      </c>
      <c r="C891" s="243" t="s">
        <v>2726</v>
      </c>
      <c r="D891" s="243" t="s">
        <v>918</v>
      </c>
      <c r="E891" s="245" t="s">
        <v>2462</v>
      </c>
      <c r="F891" s="245" t="s">
        <v>2463</v>
      </c>
      <c r="G891" s="246" t="s">
        <v>503</v>
      </c>
      <c r="H891" s="246" t="s">
        <v>2314</v>
      </c>
      <c r="I891" s="260" t="s">
        <v>2315</v>
      </c>
      <c r="J891" s="261" t="s">
        <v>2320</v>
      </c>
      <c r="K891" s="364" t="s">
        <v>3152</v>
      </c>
      <c r="L891" s="361" t="s">
        <v>370</v>
      </c>
      <c r="M891" s="249"/>
      <c r="N891" s="229">
        <f>[2]pdc2018!N891</f>
        <v>5835.67</v>
      </c>
      <c r="O891" s="230">
        <f>[2]pdc2018!O891</f>
        <v>2600</v>
      </c>
      <c r="P891" s="230">
        <f>[2]pdc2018!P891</f>
        <v>2600</v>
      </c>
      <c r="Q891" s="230">
        <f>[2]pdc2018!Q891</f>
        <v>2600</v>
      </c>
      <c r="R891" s="230">
        <f>[2]pdc2018!R891</f>
        <v>2600</v>
      </c>
      <c r="S891" s="231">
        <f>[2]pdc2018!S891</f>
        <v>2600</v>
      </c>
      <c r="T891" s="229">
        <f t="shared" si="84"/>
        <v>0</v>
      </c>
      <c r="U891" s="232">
        <f t="shared" si="85"/>
        <v>0</v>
      </c>
      <c r="V891" s="229">
        <f t="shared" si="86"/>
        <v>0</v>
      </c>
      <c r="W891" s="232">
        <f t="shared" si="87"/>
        <v>0</v>
      </c>
      <c r="X891" s="229">
        <f t="shared" si="88"/>
        <v>0</v>
      </c>
      <c r="Y891" s="232">
        <f t="shared" si="89"/>
        <v>0</v>
      </c>
    </row>
    <row r="892" spans="1:25" ht="27.75" customHeight="1">
      <c r="A892" s="255" t="s">
        <v>1584</v>
      </c>
      <c r="B892" s="256" t="s">
        <v>287</v>
      </c>
      <c r="C892" s="257" t="s">
        <v>2128</v>
      </c>
      <c r="D892" s="257" t="s">
        <v>2719</v>
      </c>
      <c r="E892" s="258" t="s">
        <v>1586</v>
      </c>
      <c r="F892" s="236" t="s">
        <v>1585</v>
      </c>
      <c r="G892" s="259"/>
      <c r="H892" s="259"/>
      <c r="I892" s="260"/>
      <c r="J892" s="261"/>
      <c r="K892" s="364"/>
      <c r="L892" s="365"/>
      <c r="M892" s="249"/>
      <c r="N892" s="229">
        <f>[2]pdc2018!N892</f>
        <v>0</v>
      </c>
      <c r="O892" s="230">
        <f>[2]pdc2018!O892</f>
        <v>0</v>
      </c>
      <c r="P892" s="230">
        <f>[2]pdc2018!P892</f>
        <v>0</v>
      </c>
      <c r="Q892" s="230">
        <f>[2]pdc2018!Q892</f>
        <v>0</v>
      </c>
      <c r="R892" s="230">
        <f>[2]pdc2018!R892</f>
        <v>0</v>
      </c>
      <c r="S892" s="231">
        <f>[2]pdc2018!S892</f>
        <v>0</v>
      </c>
      <c r="T892" s="229">
        <f t="shared" si="84"/>
        <v>0</v>
      </c>
      <c r="U892" s="232" t="str">
        <f t="shared" si="85"/>
        <v/>
      </c>
      <c r="V892" s="229">
        <f t="shared" si="86"/>
        <v>0</v>
      </c>
      <c r="W892" s="232" t="str">
        <f t="shared" si="87"/>
        <v/>
      </c>
      <c r="X892" s="229">
        <f t="shared" si="88"/>
        <v>0</v>
      </c>
      <c r="Y892" s="232" t="str">
        <f t="shared" si="89"/>
        <v/>
      </c>
    </row>
    <row r="893" spans="1:25" ht="27.75" customHeight="1">
      <c r="A893" s="189" t="s">
        <v>2464</v>
      </c>
      <c r="B893" s="242" t="s">
        <v>287</v>
      </c>
      <c r="C893" s="243" t="s">
        <v>2128</v>
      </c>
      <c r="D893" s="243" t="s">
        <v>2629</v>
      </c>
      <c r="E893" s="245" t="s">
        <v>2465</v>
      </c>
      <c r="F893" s="245" t="s">
        <v>2466</v>
      </c>
      <c r="G893" s="259" t="s">
        <v>196</v>
      </c>
      <c r="H893" s="259" t="s">
        <v>2467</v>
      </c>
      <c r="I893" s="260" t="s">
        <v>2468</v>
      </c>
      <c r="J893" s="261" t="s">
        <v>2469</v>
      </c>
      <c r="K893" s="364" t="s">
        <v>3150</v>
      </c>
      <c r="L893" s="361" t="s">
        <v>370</v>
      </c>
      <c r="M893" s="249"/>
      <c r="N893" s="229">
        <f>[2]pdc2018!N893</f>
        <v>0</v>
      </c>
      <c r="O893" s="230">
        <f>[2]pdc2018!O893</f>
        <v>0</v>
      </c>
      <c r="P893" s="230">
        <f>[2]pdc2018!P893</f>
        <v>0</v>
      </c>
      <c r="Q893" s="230">
        <f>[2]pdc2018!Q893</f>
        <v>0</v>
      </c>
      <c r="R893" s="230">
        <f>[2]pdc2018!R893</f>
        <v>0</v>
      </c>
      <c r="S893" s="231">
        <f>[2]pdc2018!S893</f>
        <v>0</v>
      </c>
      <c r="T893" s="229">
        <f t="shared" si="84"/>
        <v>0</v>
      </c>
      <c r="U893" s="232" t="str">
        <f t="shared" si="85"/>
        <v/>
      </c>
      <c r="V893" s="229">
        <f t="shared" si="86"/>
        <v>0</v>
      </c>
      <c r="W893" s="232" t="str">
        <f t="shared" si="87"/>
        <v/>
      </c>
      <c r="X893" s="229">
        <f t="shared" si="88"/>
        <v>0</v>
      </c>
      <c r="Y893" s="232" t="str">
        <f t="shared" si="89"/>
        <v/>
      </c>
    </row>
    <row r="894" spans="1:25" ht="27.75" customHeight="1">
      <c r="A894" s="262" t="s">
        <v>1587</v>
      </c>
      <c r="B894" s="263" t="s">
        <v>287</v>
      </c>
      <c r="C894" s="264" t="s">
        <v>2128</v>
      </c>
      <c r="D894" s="264" t="s">
        <v>2717</v>
      </c>
      <c r="E894" s="265" t="s">
        <v>2470</v>
      </c>
      <c r="F894" s="245" t="s">
        <v>2471</v>
      </c>
      <c r="G894" s="259" t="s">
        <v>197</v>
      </c>
      <c r="H894" s="259" t="s">
        <v>2472</v>
      </c>
      <c r="I894" s="260" t="s">
        <v>1588</v>
      </c>
      <c r="J894" s="261" t="s">
        <v>2469</v>
      </c>
      <c r="K894" s="364" t="s">
        <v>3150</v>
      </c>
      <c r="L894" s="361" t="s">
        <v>370</v>
      </c>
      <c r="M894" s="249"/>
      <c r="N894" s="229">
        <f>[2]pdc2018!N894</f>
        <v>2249023</v>
      </c>
      <c r="O894" s="230">
        <f>[2]pdc2018!O894</f>
        <v>2266700</v>
      </c>
      <c r="P894" s="230">
        <f>[2]pdc2018!P894</f>
        <v>2400000</v>
      </c>
      <c r="Q894" s="230">
        <f>[2]pdc2018!Q894</f>
        <v>2400000</v>
      </c>
      <c r="R894" s="230">
        <f>[2]pdc2018!R894</f>
        <v>2400000</v>
      </c>
      <c r="S894" s="231">
        <f>[2]pdc2018!S894</f>
        <v>2400000</v>
      </c>
      <c r="T894" s="229">
        <f t="shared" si="84"/>
        <v>0</v>
      </c>
      <c r="U894" s="232">
        <f t="shared" si="85"/>
        <v>0</v>
      </c>
      <c r="V894" s="229">
        <f t="shared" si="86"/>
        <v>0</v>
      </c>
      <c r="W894" s="232">
        <f t="shared" si="87"/>
        <v>0</v>
      </c>
      <c r="X894" s="229">
        <f t="shared" si="88"/>
        <v>0</v>
      </c>
      <c r="Y894" s="232">
        <f t="shared" si="89"/>
        <v>0</v>
      </c>
    </row>
    <row r="895" spans="1:25" ht="35.25" customHeight="1">
      <c r="A895" s="262" t="s">
        <v>2473</v>
      </c>
      <c r="B895" s="263" t="s">
        <v>287</v>
      </c>
      <c r="C895" s="264" t="s">
        <v>2128</v>
      </c>
      <c r="D895" s="264" t="s">
        <v>2725</v>
      </c>
      <c r="E895" s="265" t="s">
        <v>2474</v>
      </c>
      <c r="F895" s="245" t="s">
        <v>2475</v>
      </c>
      <c r="G895" s="259" t="s">
        <v>198</v>
      </c>
      <c r="H895" s="259" t="s">
        <v>2476</v>
      </c>
      <c r="I895" s="260" t="s">
        <v>2477</v>
      </c>
      <c r="J895" s="261" t="s">
        <v>2469</v>
      </c>
      <c r="K895" s="364" t="s">
        <v>3150</v>
      </c>
      <c r="L895" s="361" t="s">
        <v>370</v>
      </c>
      <c r="M895" s="249"/>
      <c r="N895" s="229">
        <f>[2]pdc2018!N895</f>
        <v>386457.31</v>
      </c>
      <c r="O895" s="230">
        <f>[2]pdc2018!O895</f>
        <v>327300</v>
      </c>
      <c r="P895" s="230">
        <f>[2]pdc2018!P895</f>
        <v>320000</v>
      </c>
      <c r="Q895" s="230">
        <f>[2]pdc2018!Q895</f>
        <v>320000</v>
      </c>
      <c r="R895" s="230">
        <f>[2]pdc2018!R895</f>
        <v>320000</v>
      </c>
      <c r="S895" s="231">
        <f>[2]pdc2018!S895</f>
        <v>320000</v>
      </c>
      <c r="T895" s="229">
        <f t="shared" si="84"/>
        <v>0</v>
      </c>
      <c r="U895" s="232">
        <f t="shared" si="85"/>
        <v>0</v>
      </c>
      <c r="V895" s="229">
        <f t="shared" si="86"/>
        <v>0</v>
      </c>
      <c r="W895" s="232">
        <f t="shared" si="87"/>
        <v>0</v>
      </c>
      <c r="X895" s="229">
        <f t="shared" si="88"/>
        <v>0</v>
      </c>
      <c r="Y895" s="232">
        <f t="shared" si="89"/>
        <v>0</v>
      </c>
    </row>
    <row r="896" spans="1:25" ht="24" customHeight="1">
      <c r="A896" s="262" t="s">
        <v>2478</v>
      </c>
      <c r="B896" s="263" t="s">
        <v>287</v>
      </c>
      <c r="C896" s="264" t="s">
        <v>2128</v>
      </c>
      <c r="D896" s="264" t="s">
        <v>921</v>
      </c>
      <c r="E896" s="265" t="s">
        <v>2479</v>
      </c>
      <c r="F896" s="245" t="s">
        <v>2480</v>
      </c>
      <c r="G896" s="259" t="s">
        <v>199</v>
      </c>
      <c r="H896" s="259" t="s">
        <v>2481</v>
      </c>
      <c r="I896" s="260" t="s">
        <v>2482</v>
      </c>
      <c r="J896" s="261" t="s">
        <v>2469</v>
      </c>
      <c r="K896" s="364" t="s">
        <v>3150</v>
      </c>
      <c r="L896" s="361" t="s">
        <v>370</v>
      </c>
      <c r="M896" s="249"/>
      <c r="N896" s="229">
        <f>[2]pdc2018!N896</f>
        <v>196781.73</v>
      </c>
      <c r="O896" s="230">
        <f>[2]pdc2018!O896</f>
        <v>179300</v>
      </c>
      <c r="P896" s="230">
        <f>[2]pdc2018!P896</f>
        <v>175000</v>
      </c>
      <c r="Q896" s="230">
        <f>[2]pdc2018!Q896</f>
        <v>175000</v>
      </c>
      <c r="R896" s="230">
        <f>[2]pdc2018!R896</f>
        <v>175000</v>
      </c>
      <c r="S896" s="231">
        <f>[2]pdc2018!S896</f>
        <v>175000</v>
      </c>
      <c r="T896" s="229">
        <f t="shared" si="84"/>
        <v>0</v>
      </c>
      <c r="U896" s="232">
        <f t="shared" si="85"/>
        <v>0</v>
      </c>
      <c r="V896" s="229">
        <f t="shared" si="86"/>
        <v>0</v>
      </c>
      <c r="W896" s="232">
        <f t="shared" si="87"/>
        <v>0</v>
      </c>
      <c r="X896" s="229">
        <f t="shared" si="88"/>
        <v>0</v>
      </c>
      <c r="Y896" s="232">
        <f t="shared" si="89"/>
        <v>0</v>
      </c>
    </row>
    <row r="897" spans="1:25" ht="25.5" customHeight="1">
      <c r="A897" s="255" t="s">
        <v>1589</v>
      </c>
      <c r="B897" s="256" t="s">
        <v>287</v>
      </c>
      <c r="C897" s="257" t="s">
        <v>1590</v>
      </c>
      <c r="D897" s="257" t="s">
        <v>2719</v>
      </c>
      <c r="E897" s="258" t="s">
        <v>1592</v>
      </c>
      <c r="F897" s="236" t="s">
        <v>1591</v>
      </c>
      <c r="G897" s="259"/>
      <c r="H897" s="259"/>
      <c r="I897" s="260"/>
      <c r="J897" s="261"/>
      <c r="K897" s="364"/>
      <c r="L897" s="365"/>
      <c r="M897" s="249"/>
      <c r="N897" s="229">
        <f>[2]pdc2018!N897</f>
        <v>0</v>
      </c>
      <c r="O897" s="230">
        <f>[2]pdc2018!O897</f>
        <v>0</v>
      </c>
      <c r="P897" s="230">
        <f>[2]pdc2018!P897</f>
        <v>0</v>
      </c>
      <c r="Q897" s="230">
        <f>[2]pdc2018!Q897</f>
        <v>0</v>
      </c>
      <c r="R897" s="230">
        <f>[2]pdc2018!R897</f>
        <v>0</v>
      </c>
      <c r="S897" s="231">
        <f>[2]pdc2018!S897</f>
        <v>0</v>
      </c>
      <c r="T897" s="229">
        <f t="shared" si="84"/>
        <v>0</v>
      </c>
      <c r="U897" s="232" t="str">
        <f t="shared" si="85"/>
        <v/>
      </c>
      <c r="V897" s="229">
        <f t="shared" si="86"/>
        <v>0</v>
      </c>
      <c r="W897" s="232" t="str">
        <f t="shared" si="87"/>
        <v/>
      </c>
      <c r="X897" s="229">
        <f t="shared" si="88"/>
        <v>0</v>
      </c>
      <c r="Y897" s="232" t="str">
        <f t="shared" si="89"/>
        <v/>
      </c>
    </row>
    <row r="898" spans="1:25" ht="25.5" customHeight="1">
      <c r="A898" s="262" t="s">
        <v>1593</v>
      </c>
      <c r="B898" s="263" t="s">
        <v>287</v>
      </c>
      <c r="C898" s="264" t="s">
        <v>1590</v>
      </c>
      <c r="D898" s="264" t="s">
        <v>2717</v>
      </c>
      <c r="E898" s="265" t="s">
        <v>1592</v>
      </c>
      <c r="F898" s="245" t="s">
        <v>1591</v>
      </c>
      <c r="G898" s="259" t="s">
        <v>503</v>
      </c>
      <c r="H898" s="259" t="s">
        <v>2314</v>
      </c>
      <c r="I898" s="260" t="s">
        <v>2315</v>
      </c>
      <c r="J898" s="261" t="s">
        <v>2320</v>
      </c>
      <c r="K898" s="364" t="s">
        <v>3152</v>
      </c>
      <c r="L898" s="361" t="s">
        <v>370</v>
      </c>
      <c r="M898" s="249"/>
      <c r="N898" s="229">
        <f>[2]pdc2018!N898</f>
        <v>60383.7</v>
      </c>
      <c r="O898" s="230">
        <f>[2]pdc2018!O898</f>
        <v>45800</v>
      </c>
      <c r="P898" s="230">
        <f>[2]pdc2018!P898</f>
        <v>52000</v>
      </c>
      <c r="Q898" s="230">
        <f>[2]pdc2018!Q898</f>
        <v>52000</v>
      </c>
      <c r="R898" s="230">
        <f>[2]pdc2018!R898</f>
        <v>52000</v>
      </c>
      <c r="S898" s="231">
        <f>[2]pdc2018!S898</f>
        <v>52000</v>
      </c>
      <c r="T898" s="229">
        <f t="shared" si="84"/>
        <v>0</v>
      </c>
      <c r="U898" s="232">
        <f t="shared" si="85"/>
        <v>0</v>
      </c>
      <c r="V898" s="229">
        <f t="shared" si="86"/>
        <v>0</v>
      </c>
      <c r="W898" s="232">
        <f t="shared" si="87"/>
        <v>0</v>
      </c>
      <c r="X898" s="229">
        <f t="shared" si="88"/>
        <v>0</v>
      </c>
      <c r="Y898" s="232">
        <f t="shared" si="89"/>
        <v>0</v>
      </c>
    </row>
    <row r="899" spans="1:25" ht="25.5" customHeight="1">
      <c r="A899" s="262" t="s">
        <v>1594</v>
      </c>
      <c r="B899" s="263" t="s">
        <v>287</v>
      </c>
      <c r="C899" s="264" t="s">
        <v>1590</v>
      </c>
      <c r="D899" s="264" t="s">
        <v>2725</v>
      </c>
      <c r="E899" s="265" t="s">
        <v>988</v>
      </c>
      <c r="F899" s="245" t="s">
        <v>1595</v>
      </c>
      <c r="G899" s="259" t="s">
        <v>195</v>
      </c>
      <c r="H899" s="259" t="s">
        <v>1012</v>
      </c>
      <c r="I899" s="260" t="s">
        <v>2319</v>
      </c>
      <c r="J899" s="261" t="s">
        <v>2320</v>
      </c>
      <c r="K899" s="364" t="s">
        <v>3152</v>
      </c>
      <c r="L899" s="361" t="s">
        <v>370</v>
      </c>
      <c r="M899" s="249"/>
      <c r="N899" s="229">
        <f>[2]pdc2018!N899</f>
        <v>302736.86</v>
      </c>
      <c r="O899" s="230">
        <f>[2]pdc2018!O899</f>
        <v>285200</v>
      </c>
      <c r="P899" s="230">
        <f>[2]pdc2018!P899</f>
        <v>360000</v>
      </c>
      <c r="Q899" s="230">
        <f>[2]pdc2018!Q899</f>
        <v>360000</v>
      </c>
      <c r="R899" s="230">
        <f>[2]pdc2018!R899</f>
        <v>360000</v>
      </c>
      <c r="S899" s="231">
        <f>[2]pdc2018!S899</f>
        <v>360000</v>
      </c>
      <c r="T899" s="229">
        <f t="shared" si="84"/>
        <v>0</v>
      </c>
      <c r="U899" s="232">
        <f t="shared" si="85"/>
        <v>0</v>
      </c>
      <c r="V899" s="229">
        <f t="shared" si="86"/>
        <v>0</v>
      </c>
      <c r="W899" s="232">
        <f t="shared" si="87"/>
        <v>0</v>
      </c>
      <c r="X899" s="229">
        <f t="shared" si="88"/>
        <v>0</v>
      </c>
      <c r="Y899" s="232">
        <f t="shared" si="89"/>
        <v>0</v>
      </c>
    </row>
    <row r="900" spans="1:25" ht="22.5" customHeight="1">
      <c r="A900" s="255" t="s">
        <v>989</v>
      </c>
      <c r="B900" s="256" t="s">
        <v>287</v>
      </c>
      <c r="C900" s="257" t="s">
        <v>2129</v>
      </c>
      <c r="D900" s="257" t="s">
        <v>2719</v>
      </c>
      <c r="E900" s="258" t="s">
        <v>991</v>
      </c>
      <c r="F900" s="236" t="s">
        <v>990</v>
      </c>
      <c r="G900" s="259"/>
      <c r="H900" s="259"/>
      <c r="I900" s="260"/>
      <c r="J900" s="261"/>
      <c r="K900" s="364"/>
      <c r="L900" s="365"/>
      <c r="M900" s="249"/>
      <c r="N900" s="229">
        <f>[2]pdc2018!N900</f>
        <v>0</v>
      </c>
      <c r="O900" s="230">
        <f>[2]pdc2018!O900</f>
        <v>0</v>
      </c>
      <c r="P900" s="230">
        <f>[2]pdc2018!P900</f>
        <v>0</v>
      </c>
      <c r="Q900" s="230">
        <f>[2]pdc2018!Q900</f>
        <v>0</v>
      </c>
      <c r="R900" s="230">
        <f>[2]pdc2018!R900</f>
        <v>0</v>
      </c>
      <c r="S900" s="231">
        <f>[2]pdc2018!S900</f>
        <v>0</v>
      </c>
      <c r="T900" s="229">
        <f t="shared" si="84"/>
        <v>0</v>
      </c>
      <c r="U900" s="232" t="str">
        <f t="shared" si="85"/>
        <v/>
      </c>
      <c r="V900" s="229">
        <f t="shared" si="86"/>
        <v>0</v>
      </c>
      <c r="W900" s="232" t="str">
        <f t="shared" si="87"/>
        <v/>
      </c>
      <c r="X900" s="229">
        <f t="shared" si="88"/>
        <v>0</v>
      </c>
      <c r="Y900" s="232" t="str">
        <f t="shared" si="89"/>
        <v/>
      </c>
    </row>
    <row r="901" spans="1:25" ht="22.5" customHeight="1">
      <c r="A901" s="262" t="s">
        <v>992</v>
      </c>
      <c r="B901" s="263" t="s">
        <v>287</v>
      </c>
      <c r="C901" s="264" t="s">
        <v>2129</v>
      </c>
      <c r="D901" s="264" t="s">
        <v>2717</v>
      </c>
      <c r="E901" s="265" t="s">
        <v>991</v>
      </c>
      <c r="F901" s="245" t="s">
        <v>990</v>
      </c>
      <c r="G901" s="259" t="s">
        <v>160</v>
      </c>
      <c r="H901" s="259" t="s">
        <v>3211</v>
      </c>
      <c r="I901" s="260" t="s">
        <v>993</v>
      </c>
      <c r="J901" s="261" t="s">
        <v>3163</v>
      </c>
      <c r="K901" s="364" t="s">
        <v>3165</v>
      </c>
      <c r="L901" s="361" t="s">
        <v>370</v>
      </c>
      <c r="M901" s="249"/>
      <c r="N901" s="229">
        <f>[2]pdc2018!N901</f>
        <v>85339.41</v>
      </c>
      <c r="O901" s="230">
        <f>[2]pdc2018!O901</f>
        <v>92900</v>
      </c>
      <c r="P901" s="230">
        <f>[2]pdc2018!P901</f>
        <v>12000</v>
      </c>
      <c r="Q901" s="230">
        <f>[2]pdc2018!Q901</f>
        <v>12000</v>
      </c>
      <c r="R901" s="230">
        <f>[2]pdc2018!R901</f>
        <v>12000</v>
      </c>
      <c r="S901" s="231">
        <f>[2]pdc2018!S901</f>
        <v>12000</v>
      </c>
      <c r="T901" s="229">
        <f t="shared" si="84"/>
        <v>0</v>
      </c>
      <c r="U901" s="232">
        <f t="shared" si="85"/>
        <v>0</v>
      </c>
      <c r="V901" s="229">
        <f t="shared" si="86"/>
        <v>0</v>
      </c>
      <c r="W901" s="232">
        <f t="shared" si="87"/>
        <v>0</v>
      </c>
      <c r="X901" s="229">
        <f t="shared" si="88"/>
        <v>0</v>
      </c>
      <c r="Y901" s="232">
        <f t="shared" si="89"/>
        <v>0</v>
      </c>
    </row>
    <row r="902" spans="1:25" ht="25.5" customHeight="1">
      <c r="A902" s="255" t="s">
        <v>994</v>
      </c>
      <c r="B902" s="256" t="s">
        <v>287</v>
      </c>
      <c r="C902" s="257" t="s">
        <v>1625</v>
      </c>
      <c r="D902" s="257" t="s">
        <v>2719</v>
      </c>
      <c r="E902" s="258" t="s">
        <v>4167</v>
      </c>
      <c r="F902" s="236" t="s">
        <v>4168</v>
      </c>
      <c r="G902" s="259"/>
      <c r="H902" s="259"/>
      <c r="I902" s="260"/>
      <c r="J902" s="261"/>
      <c r="K902" s="364"/>
      <c r="L902" s="365"/>
      <c r="M902" s="249"/>
      <c r="N902" s="229">
        <f>[2]pdc2018!N902</f>
        <v>0</v>
      </c>
      <c r="O902" s="230">
        <f>[2]pdc2018!O902</f>
        <v>0</v>
      </c>
      <c r="P902" s="230">
        <f>[2]pdc2018!P902</f>
        <v>0</v>
      </c>
      <c r="Q902" s="230">
        <f>[2]pdc2018!Q902</f>
        <v>0</v>
      </c>
      <c r="R902" s="230">
        <f>[2]pdc2018!R902</f>
        <v>0</v>
      </c>
      <c r="S902" s="231">
        <f>[2]pdc2018!S902</f>
        <v>0</v>
      </c>
      <c r="T902" s="229">
        <f t="shared" si="84"/>
        <v>0</v>
      </c>
      <c r="U902" s="232" t="str">
        <f t="shared" si="85"/>
        <v/>
      </c>
      <c r="V902" s="229">
        <f t="shared" si="86"/>
        <v>0</v>
      </c>
      <c r="W902" s="232" t="str">
        <f t="shared" si="87"/>
        <v/>
      </c>
      <c r="X902" s="229">
        <f t="shared" si="88"/>
        <v>0</v>
      </c>
      <c r="Y902" s="232" t="str">
        <f t="shared" si="89"/>
        <v/>
      </c>
    </row>
    <row r="903" spans="1:25" ht="25.5" customHeight="1">
      <c r="A903" s="262" t="s">
        <v>995</v>
      </c>
      <c r="B903" s="263" t="s">
        <v>287</v>
      </c>
      <c r="C903" s="264" t="s">
        <v>1625</v>
      </c>
      <c r="D903" s="264" t="s">
        <v>2717</v>
      </c>
      <c r="E903" s="265" t="s">
        <v>4167</v>
      </c>
      <c r="F903" s="245" t="s">
        <v>4168</v>
      </c>
      <c r="G903" s="259" t="s">
        <v>158</v>
      </c>
      <c r="H903" s="259" t="s">
        <v>3215</v>
      </c>
      <c r="I903" s="260" t="s">
        <v>1531</v>
      </c>
      <c r="J903" s="261" t="s">
        <v>3163</v>
      </c>
      <c r="K903" s="364" t="s">
        <v>3165</v>
      </c>
      <c r="L903" s="361" t="s">
        <v>370</v>
      </c>
      <c r="M903" s="228"/>
      <c r="N903" s="229">
        <f>[2]pdc2018!N903</f>
        <v>5853.93</v>
      </c>
      <c r="O903" s="230">
        <f>[2]pdc2018!O903</f>
        <v>5600</v>
      </c>
      <c r="P903" s="230">
        <f>[2]pdc2018!P903</f>
        <v>10000</v>
      </c>
      <c r="Q903" s="230">
        <f>[2]pdc2018!Q903</f>
        <v>10000</v>
      </c>
      <c r="R903" s="230">
        <f>[2]pdc2018!R903</f>
        <v>10000</v>
      </c>
      <c r="S903" s="231">
        <f>[2]pdc2018!S903</f>
        <v>10000</v>
      </c>
      <c r="T903" s="229">
        <f t="shared" si="84"/>
        <v>0</v>
      </c>
      <c r="U903" s="232">
        <f t="shared" si="85"/>
        <v>0</v>
      </c>
      <c r="V903" s="229">
        <f t="shared" si="86"/>
        <v>0</v>
      </c>
      <c r="W903" s="232">
        <f t="shared" si="87"/>
        <v>0</v>
      </c>
      <c r="X903" s="229">
        <f t="shared" si="88"/>
        <v>0</v>
      </c>
      <c r="Y903" s="232">
        <f t="shared" si="89"/>
        <v>0</v>
      </c>
    </row>
    <row r="904" spans="1:25" ht="25.5" customHeight="1">
      <c r="A904" s="219" t="s">
        <v>996</v>
      </c>
      <c r="B904" s="220" t="s">
        <v>997</v>
      </c>
      <c r="C904" s="221" t="s">
        <v>2718</v>
      </c>
      <c r="D904" s="221" t="s">
        <v>2719</v>
      </c>
      <c r="E904" s="222" t="s">
        <v>999</v>
      </c>
      <c r="F904" s="222" t="s">
        <v>998</v>
      </c>
      <c r="G904" s="223"/>
      <c r="H904" s="223"/>
      <c r="I904" s="224"/>
      <c r="J904" s="225"/>
      <c r="K904" s="362"/>
      <c r="L904" s="363"/>
      <c r="M904" s="249"/>
      <c r="N904" s="229">
        <f>[2]pdc2018!N904</f>
        <v>0</v>
      </c>
      <c r="O904" s="230">
        <f>[2]pdc2018!O904</f>
        <v>0</v>
      </c>
      <c r="P904" s="230">
        <f>[2]pdc2018!P904</f>
        <v>0</v>
      </c>
      <c r="Q904" s="230">
        <f>[2]pdc2018!Q904</f>
        <v>0</v>
      </c>
      <c r="R904" s="230">
        <f>[2]pdc2018!R904</f>
        <v>0</v>
      </c>
      <c r="S904" s="231">
        <f>[2]pdc2018!S904</f>
        <v>0</v>
      </c>
      <c r="T904" s="229">
        <f t="shared" si="84"/>
        <v>0</v>
      </c>
      <c r="U904" s="232" t="str">
        <f t="shared" si="85"/>
        <v/>
      </c>
      <c r="V904" s="229">
        <f t="shared" si="86"/>
        <v>0</v>
      </c>
      <c r="W904" s="232" t="str">
        <f t="shared" si="87"/>
        <v/>
      </c>
      <c r="X904" s="229">
        <f t="shared" si="88"/>
        <v>0</v>
      </c>
      <c r="Y904" s="232" t="str">
        <f t="shared" si="89"/>
        <v/>
      </c>
    </row>
    <row r="905" spans="1:25" ht="22.5" customHeight="1">
      <c r="A905" s="255" t="s">
        <v>1000</v>
      </c>
      <c r="B905" s="256" t="s">
        <v>997</v>
      </c>
      <c r="C905" s="257" t="s">
        <v>2720</v>
      </c>
      <c r="D905" s="257" t="s">
        <v>2719</v>
      </c>
      <c r="E905" s="258" t="s">
        <v>1001</v>
      </c>
      <c r="F905" s="236" t="s">
        <v>1001</v>
      </c>
      <c r="G905" s="259"/>
      <c r="H905" s="259"/>
      <c r="I905" s="260"/>
      <c r="J905" s="261"/>
      <c r="K905" s="364"/>
      <c r="L905" s="365"/>
      <c r="M905" s="249"/>
      <c r="N905" s="229">
        <f>[2]pdc2018!N905</f>
        <v>0</v>
      </c>
      <c r="O905" s="230">
        <f>[2]pdc2018!O905</f>
        <v>0</v>
      </c>
      <c r="P905" s="230">
        <f>[2]pdc2018!P905</f>
        <v>0</v>
      </c>
      <c r="Q905" s="230">
        <f>[2]pdc2018!Q905</f>
        <v>0</v>
      </c>
      <c r="R905" s="230">
        <f>[2]pdc2018!R905</f>
        <v>0</v>
      </c>
      <c r="S905" s="231">
        <f>[2]pdc2018!S905</f>
        <v>0</v>
      </c>
      <c r="T905" s="229">
        <f t="shared" si="84"/>
        <v>0</v>
      </c>
      <c r="U905" s="232" t="str">
        <f t="shared" si="85"/>
        <v/>
      </c>
      <c r="V905" s="229">
        <f t="shared" si="86"/>
        <v>0</v>
      </c>
      <c r="W905" s="232" t="str">
        <f t="shared" si="87"/>
        <v/>
      </c>
      <c r="X905" s="229">
        <f t="shared" si="88"/>
        <v>0</v>
      </c>
      <c r="Y905" s="232" t="str">
        <f t="shared" si="89"/>
        <v/>
      </c>
    </row>
    <row r="906" spans="1:25" ht="22.5" customHeight="1">
      <c r="A906" s="262" t="s">
        <v>1002</v>
      </c>
      <c r="B906" s="263" t="s">
        <v>997</v>
      </c>
      <c r="C906" s="264" t="s">
        <v>2720</v>
      </c>
      <c r="D906" s="264" t="s">
        <v>2717</v>
      </c>
      <c r="E906" s="265" t="s">
        <v>1004</v>
      </c>
      <c r="F906" s="245" t="s">
        <v>1003</v>
      </c>
      <c r="G906" s="259" t="s">
        <v>213</v>
      </c>
      <c r="H906" s="259" t="s">
        <v>2483</v>
      </c>
      <c r="I906" s="260" t="s">
        <v>2484</v>
      </c>
      <c r="J906" s="261" t="s">
        <v>3155</v>
      </c>
      <c r="K906" s="364" t="s">
        <v>3156</v>
      </c>
      <c r="L906" s="361" t="s">
        <v>370</v>
      </c>
      <c r="M906" s="249"/>
      <c r="N906" s="229">
        <f>[2]pdc2018!N906</f>
        <v>16919281.75</v>
      </c>
      <c r="O906" s="230">
        <f>[2]pdc2018!O906</f>
        <v>17115000</v>
      </c>
      <c r="P906" s="230">
        <f>[2]pdc2018!P906</f>
        <v>17115000</v>
      </c>
      <c r="Q906" s="230">
        <f>[2]pdc2018!Q906</f>
        <v>18500000</v>
      </c>
      <c r="R906" s="230">
        <f>[2]pdc2018!R906</f>
        <v>18500000</v>
      </c>
      <c r="S906" s="231">
        <f>[2]pdc2018!S906</f>
        <v>19000000</v>
      </c>
      <c r="T906" s="229">
        <f t="shared" si="84"/>
        <v>1385000</v>
      </c>
      <c r="U906" s="232">
        <f t="shared" si="85"/>
        <v>8.0923166812737368E-2</v>
      </c>
      <c r="V906" s="229">
        <f t="shared" si="86"/>
        <v>0</v>
      </c>
      <c r="W906" s="232">
        <f t="shared" si="87"/>
        <v>0</v>
      </c>
      <c r="X906" s="229">
        <f t="shared" si="88"/>
        <v>500000</v>
      </c>
      <c r="Y906" s="232">
        <f t="shared" si="89"/>
        <v>2.7027027027027029E-2</v>
      </c>
    </row>
    <row r="907" spans="1:25" ht="22.5" customHeight="1">
      <c r="A907" s="262" t="s">
        <v>1005</v>
      </c>
      <c r="B907" s="263" t="s">
        <v>997</v>
      </c>
      <c r="C907" s="264" t="s">
        <v>2720</v>
      </c>
      <c r="D907" s="264" t="s">
        <v>2725</v>
      </c>
      <c r="E907" s="265" t="s">
        <v>1007</v>
      </c>
      <c r="F907" s="245" t="s">
        <v>1006</v>
      </c>
      <c r="G907" s="259" t="s">
        <v>214</v>
      </c>
      <c r="H907" s="259" t="s">
        <v>2485</v>
      </c>
      <c r="I907" s="260" t="s">
        <v>1008</v>
      </c>
      <c r="J907" s="261" t="s">
        <v>3155</v>
      </c>
      <c r="K907" s="364" t="s">
        <v>3156</v>
      </c>
      <c r="L907" s="361" t="s">
        <v>370</v>
      </c>
      <c r="M907" s="249"/>
      <c r="N907" s="229">
        <f>[2]pdc2018!N907</f>
        <v>1884651.78</v>
      </c>
      <c r="O907" s="230">
        <f>[2]pdc2018!O907</f>
        <v>1871000</v>
      </c>
      <c r="P907" s="230">
        <f>[2]pdc2018!P907</f>
        <v>1750000</v>
      </c>
      <c r="Q907" s="230">
        <f>[2]pdc2018!Q907</f>
        <v>2000000</v>
      </c>
      <c r="R907" s="230">
        <f>[2]pdc2018!R907</f>
        <v>2000000</v>
      </c>
      <c r="S907" s="231">
        <f>[2]pdc2018!S907</f>
        <v>2000000</v>
      </c>
      <c r="T907" s="229">
        <f t="shared" si="84"/>
        <v>250000</v>
      </c>
      <c r="U907" s="232">
        <f t="shared" si="85"/>
        <v>0.14285714285714285</v>
      </c>
      <c r="V907" s="229">
        <f t="shared" si="86"/>
        <v>0</v>
      </c>
      <c r="W907" s="232">
        <f t="shared" si="87"/>
        <v>0</v>
      </c>
      <c r="X907" s="229">
        <f t="shared" si="88"/>
        <v>0</v>
      </c>
      <c r="Y907" s="232">
        <f t="shared" si="89"/>
        <v>0</v>
      </c>
    </row>
    <row r="908" spans="1:25" ht="22.5" customHeight="1">
      <c r="A908" s="262" t="s">
        <v>1009</v>
      </c>
      <c r="B908" s="263" t="s">
        <v>997</v>
      </c>
      <c r="C908" s="264" t="s">
        <v>2720</v>
      </c>
      <c r="D908" s="264" t="s">
        <v>2130</v>
      </c>
      <c r="E908" s="265" t="s">
        <v>1011</v>
      </c>
      <c r="F908" s="245" t="s">
        <v>1010</v>
      </c>
      <c r="G908" s="259" t="s">
        <v>215</v>
      </c>
      <c r="H908" s="259" t="s">
        <v>2486</v>
      </c>
      <c r="I908" s="260" t="s">
        <v>2487</v>
      </c>
      <c r="J908" s="261" t="s">
        <v>3155</v>
      </c>
      <c r="K908" s="364" t="s">
        <v>3156</v>
      </c>
      <c r="L908" s="361" t="s">
        <v>370</v>
      </c>
      <c r="M908" s="228"/>
      <c r="N908" s="229">
        <f>[2]pdc2018!N908</f>
        <v>257316.59</v>
      </c>
      <c r="O908" s="230">
        <f>[2]pdc2018!O908</f>
        <v>284000</v>
      </c>
      <c r="P908" s="230">
        <f>[2]pdc2018!P908</f>
        <v>270000</v>
      </c>
      <c r="Q908" s="230">
        <f>[2]pdc2018!Q908</f>
        <v>180000</v>
      </c>
      <c r="R908" s="230">
        <f>[2]pdc2018!R908</f>
        <v>180000</v>
      </c>
      <c r="S908" s="231">
        <f>[2]pdc2018!S908</f>
        <v>180000</v>
      </c>
      <c r="T908" s="229">
        <f t="shared" si="84"/>
        <v>-90000</v>
      </c>
      <c r="U908" s="232">
        <f t="shared" si="85"/>
        <v>-0.33333333333333331</v>
      </c>
      <c r="V908" s="229">
        <f t="shared" si="86"/>
        <v>0</v>
      </c>
      <c r="W908" s="232">
        <f t="shared" si="87"/>
        <v>0</v>
      </c>
      <c r="X908" s="229">
        <f t="shared" si="88"/>
        <v>0</v>
      </c>
      <c r="Y908" s="232">
        <f t="shared" si="89"/>
        <v>0</v>
      </c>
    </row>
    <row r="909" spans="1:25" ht="22.5" customHeight="1">
      <c r="A909" s="219" t="s">
        <v>1013</v>
      </c>
      <c r="B909" s="220" t="s">
        <v>1014</v>
      </c>
      <c r="C909" s="221" t="s">
        <v>2718</v>
      </c>
      <c r="D909" s="221" t="s">
        <v>2719</v>
      </c>
      <c r="E909" s="222" t="s">
        <v>1016</v>
      </c>
      <c r="F909" s="222" t="s">
        <v>1015</v>
      </c>
      <c r="G909" s="223"/>
      <c r="H909" s="223"/>
      <c r="I909" s="224"/>
      <c r="J909" s="225"/>
      <c r="K909" s="362"/>
      <c r="L909" s="363"/>
      <c r="M909" s="249"/>
      <c r="N909" s="229">
        <f>[2]pdc2018!N909</f>
        <v>0</v>
      </c>
      <c r="O909" s="230">
        <f>[2]pdc2018!O909</f>
        <v>0</v>
      </c>
      <c r="P909" s="230">
        <f>[2]pdc2018!P909</f>
        <v>0</v>
      </c>
      <c r="Q909" s="230">
        <f>[2]pdc2018!Q909</f>
        <v>0</v>
      </c>
      <c r="R909" s="230">
        <f>[2]pdc2018!R909</f>
        <v>0</v>
      </c>
      <c r="S909" s="231">
        <f>[2]pdc2018!S909</f>
        <v>0</v>
      </c>
      <c r="T909" s="229">
        <f t="shared" si="84"/>
        <v>0</v>
      </c>
      <c r="U909" s="232" t="str">
        <f t="shared" si="85"/>
        <v/>
      </c>
      <c r="V909" s="229">
        <f t="shared" si="86"/>
        <v>0</v>
      </c>
      <c r="W909" s="232" t="str">
        <f t="shared" si="87"/>
        <v/>
      </c>
      <c r="X909" s="229">
        <f t="shared" si="88"/>
        <v>0</v>
      </c>
      <c r="Y909" s="232" t="str">
        <f t="shared" si="89"/>
        <v/>
      </c>
    </row>
    <row r="910" spans="1:25" ht="22.5" customHeight="1">
      <c r="A910" s="255" t="s">
        <v>1017</v>
      </c>
      <c r="B910" s="256" t="s">
        <v>1014</v>
      </c>
      <c r="C910" s="257" t="s">
        <v>2720</v>
      </c>
      <c r="D910" s="257" t="s">
        <v>2719</v>
      </c>
      <c r="E910" s="258" t="s">
        <v>1019</v>
      </c>
      <c r="F910" s="236" t="s">
        <v>1018</v>
      </c>
      <c r="G910" s="259"/>
      <c r="H910" s="259"/>
      <c r="I910" s="260"/>
      <c r="J910" s="261"/>
      <c r="K910" s="364"/>
      <c r="L910" s="365"/>
      <c r="M910" s="249"/>
      <c r="N910" s="229">
        <f>[2]pdc2018!N910</f>
        <v>0</v>
      </c>
      <c r="O910" s="230">
        <f>[2]pdc2018!O910</f>
        <v>0</v>
      </c>
      <c r="P910" s="230">
        <f>[2]pdc2018!P910</f>
        <v>0</v>
      </c>
      <c r="Q910" s="230">
        <f>[2]pdc2018!Q910</f>
        <v>0</v>
      </c>
      <c r="R910" s="230">
        <f>[2]pdc2018!R910</f>
        <v>0</v>
      </c>
      <c r="S910" s="231">
        <f>[2]pdc2018!S910</f>
        <v>0</v>
      </c>
      <c r="T910" s="229">
        <f t="shared" si="84"/>
        <v>0</v>
      </c>
      <c r="U910" s="232" t="str">
        <f t="shared" si="85"/>
        <v/>
      </c>
      <c r="V910" s="229">
        <f t="shared" si="86"/>
        <v>0</v>
      </c>
      <c r="W910" s="232" t="str">
        <f t="shared" si="87"/>
        <v/>
      </c>
      <c r="X910" s="229">
        <f t="shared" si="88"/>
        <v>0</v>
      </c>
      <c r="Y910" s="232" t="str">
        <f t="shared" si="89"/>
        <v/>
      </c>
    </row>
    <row r="911" spans="1:25" ht="25.5" customHeight="1">
      <c r="A911" s="262" t="s">
        <v>1020</v>
      </c>
      <c r="B911" s="263" t="s">
        <v>1014</v>
      </c>
      <c r="C911" s="264" t="s">
        <v>2720</v>
      </c>
      <c r="D911" s="264" t="s">
        <v>2717</v>
      </c>
      <c r="E911" s="265" t="s">
        <v>1022</v>
      </c>
      <c r="F911" s="245" t="s">
        <v>1021</v>
      </c>
      <c r="G911" s="259" t="s">
        <v>212</v>
      </c>
      <c r="H911" s="259" t="s">
        <v>2488</v>
      </c>
      <c r="I911" s="260" t="s">
        <v>2489</v>
      </c>
      <c r="J911" s="261" t="s">
        <v>3153</v>
      </c>
      <c r="K911" s="364" t="s">
        <v>3154</v>
      </c>
      <c r="L911" s="361" t="s">
        <v>370</v>
      </c>
      <c r="M911" s="249"/>
      <c r="N911" s="229">
        <f>[2]pdc2018!N911</f>
        <v>2213856.09</v>
      </c>
      <c r="O911" s="230">
        <f>[2]pdc2018!O911</f>
        <v>2188800</v>
      </c>
      <c r="P911" s="230">
        <f>[2]pdc2018!P911</f>
        <v>1900000</v>
      </c>
      <c r="Q911" s="230">
        <f>[2]pdc2018!Q911</f>
        <v>1900000</v>
      </c>
      <c r="R911" s="230">
        <f>[2]pdc2018!R911</f>
        <v>1900000</v>
      </c>
      <c r="S911" s="231">
        <f>[2]pdc2018!S911</f>
        <v>1900000</v>
      </c>
      <c r="T911" s="229">
        <f t="shared" si="84"/>
        <v>0</v>
      </c>
      <c r="U911" s="232">
        <f t="shared" si="85"/>
        <v>0</v>
      </c>
      <c r="V911" s="229">
        <f t="shared" si="86"/>
        <v>0</v>
      </c>
      <c r="W911" s="232">
        <f t="shared" si="87"/>
        <v>0</v>
      </c>
      <c r="X911" s="229">
        <f t="shared" si="88"/>
        <v>0</v>
      </c>
      <c r="Y911" s="232">
        <f t="shared" si="89"/>
        <v>0</v>
      </c>
    </row>
    <row r="912" spans="1:25" ht="25.5" customHeight="1">
      <c r="A912" s="255" t="s">
        <v>1023</v>
      </c>
      <c r="B912" s="256" t="s">
        <v>1014</v>
      </c>
      <c r="C912" s="257" t="s">
        <v>2721</v>
      </c>
      <c r="D912" s="257" t="s">
        <v>2719</v>
      </c>
      <c r="E912" s="258" t="s">
        <v>1025</v>
      </c>
      <c r="F912" s="236" t="s">
        <v>1024</v>
      </c>
      <c r="G912" s="259"/>
      <c r="H912" s="259"/>
      <c r="I912" s="260"/>
      <c r="J912" s="261"/>
      <c r="K912" s="364"/>
      <c r="L912" s="365"/>
      <c r="M912" s="249"/>
      <c r="N912" s="229">
        <f>[2]pdc2018!N912</f>
        <v>0</v>
      </c>
      <c r="O912" s="230">
        <f>[2]pdc2018!O912</f>
        <v>0</v>
      </c>
      <c r="P912" s="230">
        <f>[2]pdc2018!P912</f>
        <v>0</v>
      </c>
      <c r="Q912" s="230">
        <f>[2]pdc2018!Q912</f>
        <v>0</v>
      </c>
      <c r="R912" s="230">
        <f>[2]pdc2018!R912</f>
        <v>0</v>
      </c>
      <c r="S912" s="231">
        <f>[2]pdc2018!S912</f>
        <v>0</v>
      </c>
      <c r="T912" s="229">
        <f t="shared" si="84"/>
        <v>0</v>
      </c>
      <c r="U912" s="232" t="str">
        <f t="shared" si="85"/>
        <v/>
      </c>
      <c r="V912" s="229">
        <f t="shared" si="86"/>
        <v>0</v>
      </c>
      <c r="W912" s="232" t="str">
        <f t="shared" si="87"/>
        <v/>
      </c>
      <c r="X912" s="229">
        <f t="shared" si="88"/>
        <v>0</v>
      </c>
      <c r="Y912" s="232" t="str">
        <f t="shared" si="89"/>
        <v/>
      </c>
    </row>
    <row r="913" spans="1:25" ht="22.5" customHeight="1">
      <c r="A913" s="189" t="s">
        <v>2490</v>
      </c>
      <c r="B913" s="242" t="s">
        <v>1014</v>
      </c>
      <c r="C913" s="243" t="s">
        <v>2721</v>
      </c>
      <c r="D913" s="243" t="s">
        <v>2629</v>
      </c>
      <c r="E913" s="245" t="s">
        <v>2491</v>
      </c>
      <c r="F913" s="245" t="s">
        <v>2492</v>
      </c>
      <c r="G913" s="246" t="s">
        <v>200</v>
      </c>
      <c r="H913" s="246" t="s">
        <v>2493</v>
      </c>
      <c r="I913" s="247" t="s">
        <v>2494</v>
      </c>
      <c r="J913" s="261" t="s">
        <v>3153</v>
      </c>
      <c r="K913" s="364" t="s">
        <v>3154</v>
      </c>
      <c r="L913" s="361" t="s">
        <v>370</v>
      </c>
      <c r="M913" s="249"/>
      <c r="N913" s="229">
        <f>[2]pdc2018!N913</f>
        <v>25034.34</v>
      </c>
      <c r="O913" s="230">
        <f>[2]pdc2018!O913</f>
        <v>25000</v>
      </c>
      <c r="P913" s="230">
        <f>[2]pdc2018!P913</f>
        <v>14000</v>
      </c>
      <c r="Q913" s="230">
        <f>[2]pdc2018!Q913</f>
        <v>14000</v>
      </c>
      <c r="R913" s="230">
        <f>[2]pdc2018!R913</f>
        <v>14000</v>
      </c>
      <c r="S913" s="231">
        <f>[2]pdc2018!S913</f>
        <v>14000</v>
      </c>
      <c r="T913" s="229">
        <f t="shared" si="84"/>
        <v>0</v>
      </c>
      <c r="U913" s="232">
        <f t="shared" si="85"/>
        <v>0</v>
      </c>
      <c r="V913" s="229">
        <f t="shared" si="86"/>
        <v>0</v>
      </c>
      <c r="W913" s="232">
        <f t="shared" si="87"/>
        <v>0</v>
      </c>
      <c r="X913" s="229">
        <f t="shared" si="88"/>
        <v>0</v>
      </c>
      <c r="Y913" s="232">
        <f t="shared" si="89"/>
        <v>0</v>
      </c>
    </row>
    <row r="914" spans="1:25" ht="22.5" customHeight="1">
      <c r="A914" s="262" t="s">
        <v>1026</v>
      </c>
      <c r="B914" s="263" t="s">
        <v>1014</v>
      </c>
      <c r="C914" s="264" t="s">
        <v>2721</v>
      </c>
      <c r="D914" s="264" t="s">
        <v>2717</v>
      </c>
      <c r="E914" s="265" t="s">
        <v>1028</v>
      </c>
      <c r="F914" s="245" t="s">
        <v>1027</v>
      </c>
      <c r="G914" s="259" t="s">
        <v>212</v>
      </c>
      <c r="H914" s="259" t="s">
        <v>2488</v>
      </c>
      <c r="I914" s="260" t="s">
        <v>2489</v>
      </c>
      <c r="J914" s="261" t="s">
        <v>3153</v>
      </c>
      <c r="K914" s="364" t="s">
        <v>3154</v>
      </c>
      <c r="L914" s="361" t="s">
        <v>370</v>
      </c>
      <c r="M914" s="249"/>
      <c r="N914" s="229">
        <f>[2]pdc2018!N914</f>
        <v>19034.330000000002</v>
      </c>
      <c r="O914" s="230">
        <f>[2]pdc2018!O914</f>
        <v>20000</v>
      </c>
      <c r="P914" s="230">
        <f>[2]pdc2018!P914</f>
        <v>1000</v>
      </c>
      <c r="Q914" s="230">
        <f>[2]pdc2018!Q914</f>
        <v>1000</v>
      </c>
      <c r="R914" s="230">
        <f>[2]pdc2018!R914</f>
        <v>1000</v>
      </c>
      <c r="S914" s="231">
        <f>[2]pdc2018!S914</f>
        <v>1000</v>
      </c>
      <c r="T914" s="229">
        <f t="shared" si="84"/>
        <v>0</v>
      </c>
      <c r="U914" s="232">
        <f t="shared" si="85"/>
        <v>0</v>
      </c>
      <c r="V914" s="229">
        <f t="shared" si="86"/>
        <v>0</v>
      </c>
      <c r="W914" s="232">
        <f t="shared" si="87"/>
        <v>0</v>
      </c>
      <c r="X914" s="229">
        <f t="shared" si="88"/>
        <v>0</v>
      </c>
      <c r="Y914" s="232">
        <f t="shared" si="89"/>
        <v>0</v>
      </c>
    </row>
    <row r="915" spans="1:25" ht="38.25" customHeight="1">
      <c r="A915" s="262" t="s">
        <v>1029</v>
      </c>
      <c r="B915" s="263" t="s">
        <v>1014</v>
      </c>
      <c r="C915" s="264" t="s">
        <v>2721</v>
      </c>
      <c r="D915" s="264" t="s">
        <v>1051</v>
      </c>
      <c r="E915" s="245" t="s">
        <v>1031</v>
      </c>
      <c r="F915" s="245" t="s">
        <v>1030</v>
      </c>
      <c r="G915" s="259" t="s">
        <v>212</v>
      </c>
      <c r="H915" s="259" t="s">
        <v>2488</v>
      </c>
      <c r="I915" s="260" t="s">
        <v>2489</v>
      </c>
      <c r="J915" s="261" t="s">
        <v>3153</v>
      </c>
      <c r="K915" s="364" t="s">
        <v>3154</v>
      </c>
      <c r="L915" s="361" t="s">
        <v>370</v>
      </c>
      <c r="M915" s="249"/>
      <c r="N915" s="229">
        <f>[2]pdc2018!N915</f>
        <v>243809.35</v>
      </c>
      <c r="O915" s="230">
        <f>[2]pdc2018!O915</f>
        <v>251000</v>
      </c>
      <c r="P915" s="230">
        <f>[2]pdc2018!P915</f>
        <v>260000</v>
      </c>
      <c r="Q915" s="230">
        <f>[2]pdc2018!Q915</f>
        <v>260000</v>
      </c>
      <c r="R915" s="230">
        <f>[2]pdc2018!R915</f>
        <v>260000</v>
      </c>
      <c r="S915" s="231">
        <f>[2]pdc2018!S915</f>
        <v>260000</v>
      </c>
      <c r="T915" s="229">
        <f t="shared" si="84"/>
        <v>0</v>
      </c>
      <c r="U915" s="232">
        <f t="shared" si="85"/>
        <v>0</v>
      </c>
      <c r="V915" s="229">
        <f t="shared" si="86"/>
        <v>0</v>
      </c>
      <c r="W915" s="232">
        <f t="shared" si="87"/>
        <v>0</v>
      </c>
      <c r="X915" s="229">
        <f t="shared" si="88"/>
        <v>0</v>
      </c>
      <c r="Y915" s="232">
        <f t="shared" si="89"/>
        <v>0</v>
      </c>
    </row>
    <row r="916" spans="1:25" ht="22.5" customHeight="1">
      <c r="A916" s="262" t="s">
        <v>1032</v>
      </c>
      <c r="B916" s="263" t="s">
        <v>1014</v>
      </c>
      <c r="C916" s="264" t="s">
        <v>2721</v>
      </c>
      <c r="D916" s="264" t="s">
        <v>922</v>
      </c>
      <c r="E916" s="245" t="s">
        <v>1034</v>
      </c>
      <c r="F916" s="245" t="s">
        <v>1033</v>
      </c>
      <c r="G916" s="259" t="s">
        <v>159</v>
      </c>
      <c r="H916" s="259" t="s">
        <v>2495</v>
      </c>
      <c r="I916" s="260" t="s">
        <v>2496</v>
      </c>
      <c r="J916" s="261" t="s">
        <v>3163</v>
      </c>
      <c r="K916" s="364" t="s">
        <v>3165</v>
      </c>
      <c r="L916" s="361" t="s">
        <v>370</v>
      </c>
      <c r="M916" s="249"/>
      <c r="N916" s="229">
        <f>[2]pdc2018!N916</f>
        <v>103698.74</v>
      </c>
      <c r="O916" s="230">
        <f>[2]pdc2018!O916</f>
        <v>11000</v>
      </c>
      <c r="P916" s="230">
        <f>[2]pdc2018!P916</f>
        <v>50000</v>
      </c>
      <c r="Q916" s="230">
        <f>[2]pdc2018!Q916</f>
        <v>50000</v>
      </c>
      <c r="R916" s="230">
        <f>[2]pdc2018!R916</f>
        <v>50000</v>
      </c>
      <c r="S916" s="231">
        <f>[2]pdc2018!S916</f>
        <v>50000</v>
      </c>
      <c r="T916" s="229">
        <f t="shared" si="84"/>
        <v>0</v>
      </c>
      <c r="U916" s="232">
        <f t="shared" si="85"/>
        <v>0</v>
      </c>
      <c r="V916" s="229">
        <f t="shared" si="86"/>
        <v>0</v>
      </c>
      <c r="W916" s="232">
        <f t="shared" si="87"/>
        <v>0</v>
      </c>
      <c r="X916" s="229">
        <f t="shared" si="88"/>
        <v>0</v>
      </c>
      <c r="Y916" s="232">
        <f t="shared" si="89"/>
        <v>0</v>
      </c>
    </row>
    <row r="917" spans="1:25" ht="38.25" customHeight="1">
      <c r="A917" s="262" t="s">
        <v>1035</v>
      </c>
      <c r="B917" s="263" t="s">
        <v>1014</v>
      </c>
      <c r="C917" s="264" t="s">
        <v>2721</v>
      </c>
      <c r="D917" s="264" t="s">
        <v>1057</v>
      </c>
      <c r="E917" s="265" t="s">
        <v>4169</v>
      </c>
      <c r="F917" s="245" t="s">
        <v>4170</v>
      </c>
      <c r="G917" s="259" t="s">
        <v>212</v>
      </c>
      <c r="H917" s="259" t="s">
        <v>2488</v>
      </c>
      <c r="I917" s="260" t="s">
        <v>2489</v>
      </c>
      <c r="J917" s="261" t="s">
        <v>3153</v>
      </c>
      <c r="K917" s="364" t="s">
        <v>3154</v>
      </c>
      <c r="L917" s="361" t="s">
        <v>370</v>
      </c>
      <c r="M917" s="249"/>
      <c r="N917" s="229">
        <f>[2]pdc2018!N917</f>
        <v>1101826.8899999999</v>
      </c>
      <c r="O917" s="230">
        <f>[2]pdc2018!O917</f>
        <v>1060000</v>
      </c>
      <c r="P917" s="230">
        <f>[2]pdc2018!P917</f>
        <v>1068000</v>
      </c>
      <c r="Q917" s="230">
        <f>[2]pdc2018!Q917</f>
        <v>1068000</v>
      </c>
      <c r="R917" s="230">
        <f>[2]pdc2018!R917</f>
        <v>1068000</v>
      </c>
      <c r="S917" s="231">
        <f>[2]pdc2018!S917</f>
        <v>1068000</v>
      </c>
      <c r="T917" s="229">
        <f t="shared" si="84"/>
        <v>0</v>
      </c>
      <c r="U917" s="232">
        <f t="shared" si="85"/>
        <v>0</v>
      </c>
      <c r="V917" s="229">
        <f t="shared" si="86"/>
        <v>0</v>
      </c>
      <c r="W917" s="232">
        <f t="shared" si="87"/>
        <v>0</v>
      </c>
      <c r="X917" s="229">
        <f t="shared" si="88"/>
        <v>0</v>
      </c>
      <c r="Y917" s="232">
        <f t="shared" si="89"/>
        <v>0</v>
      </c>
    </row>
    <row r="918" spans="1:25" ht="27.75" customHeight="1">
      <c r="A918" s="262" t="s">
        <v>4171</v>
      </c>
      <c r="B918" s="267" t="s">
        <v>1014</v>
      </c>
      <c r="C918" s="268" t="s">
        <v>2721</v>
      </c>
      <c r="D918" s="268" t="s">
        <v>1776</v>
      </c>
      <c r="E918" s="269" t="s">
        <v>4172</v>
      </c>
      <c r="F918" s="269" t="s">
        <v>4173</v>
      </c>
      <c r="G918" s="270" t="s">
        <v>208</v>
      </c>
      <c r="H918" s="270" t="s">
        <v>1925</v>
      </c>
      <c r="I918" s="271" t="s">
        <v>1926</v>
      </c>
      <c r="J918" s="272" t="s">
        <v>3153</v>
      </c>
      <c r="K918" s="364" t="s">
        <v>3154</v>
      </c>
      <c r="L918" s="361" t="s">
        <v>370</v>
      </c>
      <c r="M918" s="249"/>
      <c r="N918" s="229">
        <f>[2]pdc2018!N918</f>
        <v>0</v>
      </c>
      <c r="O918" s="230">
        <f>[2]pdc2018!O918</f>
        <v>0</v>
      </c>
      <c r="P918" s="230">
        <f>[2]pdc2018!P918</f>
        <v>0</v>
      </c>
      <c r="Q918" s="230">
        <f>[2]pdc2018!Q918</f>
        <v>0</v>
      </c>
      <c r="R918" s="230">
        <f>[2]pdc2018!R918</f>
        <v>0</v>
      </c>
      <c r="S918" s="231">
        <f>[2]pdc2018!S918</f>
        <v>0</v>
      </c>
      <c r="T918" s="229">
        <f t="shared" si="84"/>
        <v>0</v>
      </c>
      <c r="U918" s="232" t="str">
        <f t="shared" si="85"/>
        <v/>
      </c>
      <c r="V918" s="229">
        <f t="shared" si="86"/>
        <v>0</v>
      </c>
      <c r="W918" s="232" t="str">
        <f t="shared" si="87"/>
        <v/>
      </c>
      <c r="X918" s="229">
        <f t="shared" si="88"/>
        <v>0</v>
      </c>
      <c r="Y918" s="232" t="str">
        <f t="shared" si="89"/>
        <v/>
      </c>
    </row>
    <row r="919" spans="1:25" ht="38.25" customHeight="1">
      <c r="A919" s="189" t="s">
        <v>2497</v>
      </c>
      <c r="B919" s="242" t="s">
        <v>1014</v>
      </c>
      <c r="C919" s="243" t="s">
        <v>2721</v>
      </c>
      <c r="D919" s="243" t="s">
        <v>2131</v>
      </c>
      <c r="E919" s="245" t="s">
        <v>2498</v>
      </c>
      <c r="F919" s="245" t="s">
        <v>2499</v>
      </c>
      <c r="G919" s="246" t="s">
        <v>201</v>
      </c>
      <c r="H919" s="246" t="s">
        <v>2500</v>
      </c>
      <c r="I919" s="247" t="s">
        <v>2501</v>
      </c>
      <c r="J919" s="261" t="s">
        <v>3153</v>
      </c>
      <c r="K919" s="364" t="s">
        <v>3154</v>
      </c>
      <c r="L919" s="361" t="s">
        <v>370</v>
      </c>
      <c r="M919" s="249"/>
      <c r="N919" s="229">
        <f>[2]pdc2018!N919</f>
        <v>1120974.97</v>
      </c>
      <c r="O919" s="230">
        <f>[2]pdc2018!O919</f>
        <v>1155900</v>
      </c>
      <c r="P919" s="230">
        <f>[2]pdc2018!P919</f>
        <v>1000000</v>
      </c>
      <c r="Q919" s="230">
        <f>[2]pdc2018!Q919</f>
        <v>1000000</v>
      </c>
      <c r="R919" s="230">
        <f>[2]pdc2018!R919</f>
        <v>1000000</v>
      </c>
      <c r="S919" s="231">
        <f>[2]pdc2018!S919</f>
        <v>1000000</v>
      </c>
      <c r="T919" s="229">
        <f t="shared" si="84"/>
        <v>0</v>
      </c>
      <c r="U919" s="232">
        <f t="shared" si="85"/>
        <v>0</v>
      </c>
      <c r="V919" s="229">
        <f t="shared" si="86"/>
        <v>0</v>
      </c>
      <c r="W919" s="232">
        <f t="shared" si="87"/>
        <v>0</v>
      </c>
      <c r="X919" s="229">
        <f t="shared" si="88"/>
        <v>0</v>
      </c>
      <c r="Y919" s="232">
        <f t="shared" si="89"/>
        <v>0</v>
      </c>
    </row>
    <row r="920" spans="1:25" ht="38.25" customHeight="1">
      <c r="A920" s="189" t="s">
        <v>2502</v>
      </c>
      <c r="B920" s="242" t="s">
        <v>1014</v>
      </c>
      <c r="C920" s="243" t="s">
        <v>2721</v>
      </c>
      <c r="D920" s="243" t="s">
        <v>2503</v>
      </c>
      <c r="E920" s="245" t="s">
        <v>2504</v>
      </c>
      <c r="F920" s="245" t="s">
        <v>2505</v>
      </c>
      <c r="G920" s="246" t="s">
        <v>206</v>
      </c>
      <c r="H920" s="246" t="s">
        <v>2506</v>
      </c>
      <c r="I920" s="247" t="s">
        <v>2507</v>
      </c>
      <c r="J920" s="261" t="s">
        <v>3153</v>
      </c>
      <c r="K920" s="364" t="s">
        <v>3154</v>
      </c>
      <c r="L920" s="361" t="s">
        <v>370</v>
      </c>
      <c r="M920" s="249"/>
      <c r="N920" s="229">
        <f>[2]pdc2018!N920</f>
        <v>3614438.13</v>
      </c>
      <c r="O920" s="230">
        <f>[2]pdc2018!O920</f>
        <v>3010000</v>
      </c>
      <c r="P920" s="230">
        <f>[2]pdc2018!P920</f>
        <v>3500000</v>
      </c>
      <c r="Q920" s="230">
        <f>[2]pdc2018!Q920</f>
        <v>3500000</v>
      </c>
      <c r="R920" s="230">
        <f>[2]pdc2018!R920</f>
        <v>3500000</v>
      </c>
      <c r="S920" s="231">
        <f>[2]pdc2018!S920</f>
        <v>3500000</v>
      </c>
      <c r="T920" s="229">
        <f t="shared" si="84"/>
        <v>0</v>
      </c>
      <c r="U920" s="232">
        <f t="shared" si="85"/>
        <v>0</v>
      </c>
      <c r="V920" s="229">
        <f t="shared" si="86"/>
        <v>0</v>
      </c>
      <c r="W920" s="232">
        <f t="shared" si="87"/>
        <v>0</v>
      </c>
      <c r="X920" s="229">
        <f t="shared" si="88"/>
        <v>0</v>
      </c>
      <c r="Y920" s="232">
        <f t="shared" si="89"/>
        <v>0</v>
      </c>
    </row>
    <row r="921" spans="1:25" ht="27.75" customHeight="1">
      <c r="A921" s="189" t="s">
        <v>2508</v>
      </c>
      <c r="B921" s="242" t="s">
        <v>1014</v>
      </c>
      <c r="C921" s="243" t="s">
        <v>2721</v>
      </c>
      <c r="D921" s="243" t="s">
        <v>2509</v>
      </c>
      <c r="E921" s="245" t="s">
        <v>2510</v>
      </c>
      <c r="F921" s="245" t="s">
        <v>2511</v>
      </c>
      <c r="G921" s="246" t="s">
        <v>202</v>
      </c>
      <c r="H921" s="246" t="s">
        <v>2512</v>
      </c>
      <c r="I921" s="247" t="s">
        <v>2513</v>
      </c>
      <c r="J921" s="261" t="s">
        <v>3153</v>
      </c>
      <c r="K921" s="364" t="s">
        <v>3154</v>
      </c>
      <c r="L921" s="361" t="s">
        <v>370</v>
      </c>
      <c r="M921" s="249"/>
      <c r="N921" s="229">
        <f>[2]pdc2018!N921</f>
        <v>1213056.5900000001</v>
      </c>
      <c r="O921" s="230">
        <f>[2]pdc2018!O921</f>
        <v>1338000</v>
      </c>
      <c r="P921" s="230">
        <f>[2]pdc2018!P921</f>
        <v>1320000</v>
      </c>
      <c r="Q921" s="230">
        <f>[2]pdc2018!Q921</f>
        <v>1320000</v>
      </c>
      <c r="R921" s="230">
        <f>[2]pdc2018!R921</f>
        <v>1320000</v>
      </c>
      <c r="S921" s="231">
        <f>[2]pdc2018!S921</f>
        <v>1320000</v>
      </c>
      <c r="T921" s="229">
        <f t="shared" si="84"/>
        <v>0</v>
      </c>
      <c r="U921" s="232">
        <f t="shared" si="85"/>
        <v>0</v>
      </c>
      <c r="V921" s="229">
        <f t="shared" si="86"/>
        <v>0</v>
      </c>
      <c r="W921" s="232">
        <f t="shared" si="87"/>
        <v>0</v>
      </c>
      <c r="X921" s="229">
        <f t="shared" si="88"/>
        <v>0</v>
      </c>
      <c r="Y921" s="232">
        <f t="shared" si="89"/>
        <v>0</v>
      </c>
    </row>
    <row r="922" spans="1:25" ht="27.75" customHeight="1">
      <c r="A922" s="262" t="s">
        <v>68</v>
      </c>
      <c r="B922" s="263" t="s">
        <v>1014</v>
      </c>
      <c r="C922" s="264" t="s">
        <v>2721</v>
      </c>
      <c r="D922" s="264" t="s">
        <v>43</v>
      </c>
      <c r="E922" s="265" t="s">
        <v>70</v>
      </c>
      <c r="F922" s="245" t="s">
        <v>69</v>
      </c>
      <c r="G922" s="259" t="s">
        <v>212</v>
      </c>
      <c r="H922" s="259" t="s">
        <v>2488</v>
      </c>
      <c r="I922" s="260" t="s">
        <v>2489</v>
      </c>
      <c r="J922" s="261" t="s">
        <v>3153</v>
      </c>
      <c r="K922" s="364" t="s">
        <v>3154</v>
      </c>
      <c r="L922" s="361" t="s">
        <v>370</v>
      </c>
      <c r="M922" s="249"/>
      <c r="N922" s="229">
        <f>[2]pdc2018!N922</f>
        <v>81089.759999999995</v>
      </c>
      <c r="O922" s="230">
        <f>[2]pdc2018!O922</f>
        <v>79100</v>
      </c>
      <c r="P922" s="230">
        <f>[2]pdc2018!P922</f>
        <v>75000</v>
      </c>
      <c r="Q922" s="230">
        <f>[2]pdc2018!Q922</f>
        <v>75000</v>
      </c>
      <c r="R922" s="230">
        <f>[2]pdc2018!R922</f>
        <v>75000</v>
      </c>
      <c r="S922" s="231">
        <f>[2]pdc2018!S922</f>
        <v>75000</v>
      </c>
      <c r="T922" s="229">
        <f t="shared" si="84"/>
        <v>0</v>
      </c>
      <c r="U922" s="232">
        <f t="shared" si="85"/>
        <v>0</v>
      </c>
      <c r="V922" s="229">
        <f t="shared" si="86"/>
        <v>0</v>
      </c>
      <c r="W922" s="232">
        <f t="shared" si="87"/>
        <v>0</v>
      </c>
      <c r="X922" s="229">
        <f t="shared" si="88"/>
        <v>0</v>
      </c>
      <c r="Y922" s="232">
        <f t="shared" si="89"/>
        <v>0</v>
      </c>
    </row>
    <row r="923" spans="1:25" ht="27.75" customHeight="1">
      <c r="A923" s="262" t="s">
        <v>71</v>
      </c>
      <c r="B923" s="263" t="s">
        <v>1014</v>
      </c>
      <c r="C923" s="264" t="s">
        <v>2721</v>
      </c>
      <c r="D923" s="264" t="s">
        <v>1180</v>
      </c>
      <c r="E923" s="265" t="s">
        <v>73</v>
      </c>
      <c r="F923" s="245" t="s">
        <v>72</v>
      </c>
      <c r="G923" s="259" t="s">
        <v>212</v>
      </c>
      <c r="H923" s="259" t="s">
        <v>2488</v>
      </c>
      <c r="I923" s="260" t="s">
        <v>2489</v>
      </c>
      <c r="J923" s="261" t="s">
        <v>3153</v>
      </c>
      <c r="K923" s="364" t="s">
        <v>3154</v>
      </c>
      <c r="L923" s="361" t="s">
        <v>370</v>
      </c>
      <c r="M923" s="249"/>
      <c r="N923" s="229">
        <f>[2]pdc2018!N923</f>
        <v>241911.66</v>
      </c>
      <c r="O923" s="230">
        <f>[2]pdc2018!O923</f>
        <v>270000</v>
      </c>
      <c r="P923" s="230">
        <f>[2]pdc2018!P923</f>
        <v>280000</v>
      </c>
      <c r="Q923" s="230">
        <f>[2]pdc2018!Q923</f>
        <v>280000</v>
      </c>
      <c r="R923" s="230">
        <f>[2]pdc2018!R923</f>
        <v>280000</v>
      </c>
      <c r="S923" s="231">
        <f>[2]pdc2018!S923</f>
        <v>280000</v>
      </c>
      <c r="T923" s="229">
        <f t="shared" si="84"/>
        <v>0</v>
      </c>
      <c r="U923" s="232">
        <f t="shared" si="85"/>
        <v>0</v>
      </c>
      <c r="V923" s="229">
        <f t="shared" si="86"/>
        <v>0</v>
      </c>
      <c r="W923" s="232">
        <f t="shared" si="87"/>
        <v>0</v>
      </c>
      <c r="X923" s="229">
        <f t="shared" si="88"/>
        <v>0</v>
      </c>
      <c r="Y923" s="232">
        <f t="shared" si="89"/>
        <v>0</v>
      </c>
    </row>
    <row r="924" spans="1:25" ht="27.75" customHeight="1">
      <c r="A924" s="262" t="s">
        <v>74</v>
      </c>
      <c r="B924" s="263" t="s">
        <v>1014</v>
      </c>
      <c r="C924" s="264" t="s">
        <v>2721</v>
      </c>
      <c r="D924" s="264" t="s">
        <v>1181</v>
      </c>
      <c r="E924" s="265" t="s">
        <v>76</v>
      </c>
      <c r="F924" s="245" t="s">
        <v>75</v>
      </c>
      <c r="G924" s="259" t="s">
        <v>212</v>
      </c>
      <c r="H924" s="259" t="s">
        <v>2488</v>
      </c>
      <c r="I924" s="260" t="s">
        <v>2489</v>
      </c>
      <c r="J924" s="261" t="s">
        <v>3153</v>
      </c>
      <c r="K924" s="364" t="s">
        <v>3154</v>
      </c>
      <c r="L924" s="361" t="s">
        <v>370</v>
      </c>
      <c r="M924" s="249"/>
      <c r="N924" s="229">
        <f>[2]pdc2018!N924</f>
        <v>0</v>
      </c>
      <c r="O924" s="230">
        <f>[2]pdc2018!O924</f>
        <v>0</v>
      </c>
      <c r="P924" s="230">
        <f>[2]pdc2018!P924</f>
        <v>0</v>
      </c>
      <c r="Q924" s="230">
        <f>[2]pdc2018!Q924</f>
        <v>0</v>
      </c>
      <c r="R924" s="230">
        <f>[2]pdc2018!R924</f>
        <v>0</v>
      </c>
      <c r="S924" s="231">
        <f>[2]pdc2018!S924</f>
        <v>0</v>
      </c>
      <c r="T924" s="229">
        <f t="shared" si="84"/>
        <v>0</v>
      </c>
      <c r="U924" s="232" t="str">
        <f t="shared" si="85"/>
        <v/>
      </c>
      <c r="V924" s="229">
        <f t="shared" si="86"/>
        <v>0</v>
      </c>
      <c r="W924" s="232" t="str">
        <f t="shared" si="87"/>
        <v/>
      </c>
      <c r="X924" s="229">
        <f t="shared" si="88"/>
        <v>0</v>
      </c>
      <c r="Y924" s="232" t="str">
        <f t="shared" si="89"/>
        <v/>
      </c>
    </row>
    <row r="925" spans="1:25" ht="27.75" customHeight="1">
      <c r="A925" s="262" t="s">
        <v>77</v>
      </c>
      <c r="B925" s="263" t="s">
        <v>1014</v>
      </c>
      <c r="C925" s="264" t="s">
        <v>2721</v>
      </c>
      <c r="D925" s="264" t="s">
        <v>1623</v>
      </c>
      <c r="E925" s="265" t="s">
        <v>79</v>
      </c>
      <c r="F925" s="245" t="s">
        <v>78</v>
      </c>
      <c r="G925" s="259" t="s">
        <v>212</v>
      </c>
      <c r="H925" s="259" t="s">
        <v>2488</v>
      </c>
      <c r="I925" s="260" t="s">
        <v>2489</v>
      </c>
      <c r="J925" s="261" t="s">
        <v>3153</v>
      </c>
      <c r="K925" s="364" t="s">
        <v>3154</v>
      </c>
      <c r="L925" s="361" t="s">
        <v>370</v>
      </c>
      <c r="M925" s="249"/>
      <c r="N925" s="229">
        <f>[2]pdc2018!N925</f>
        <v>5458932.9800000004</v>
      </c>
      <c r="O925" s="230">
        <f>[2]pdc2018!O925</f>
        <v>4675000</v>
      </c>
      <c r="P925" s="230">
        <f>[2]pdc2018!P925</f>
        <v>4200000</v>
      </c>
      <c r="Q925" s="230">
        <f>[2]pdc2018!Q925</f>
        <v>4200000</v>
      </c>
      <c r="R925" s="230">
        <f>[2]pdc2018!R925</f>
        <v>4200000</v>
      </c>
      <c r="S925" s="231">
        <f>[2]pdc2018!S925</f>
        <v>4200000</v>
      </c>
      <c r="T925" s="229">
        <f t="shared" si="84"/>
        <v>0</v>
      </c>
      <c r="U925" s="232">
        <f t="shared" si="85"/>
        <v>0</v>
      </c>
      <c r="V925" s="229">
        <f t="shared" si="86"/>
        <v>0</v>
      </c>
      <c r="W925" s="232">
        <f t="shared" si="87"/>
        <v>0</v>
      </c>
      <c r="X925" s="229">
        <f t="shared" si="88"/>
        <v>0</v>
      </c>
      <c r="Y925" s="232">
        <f t="shared" si="89"/>
        <v>0</v>
      </c>
    </row>
    <row r="926" spans="1:25" ht="27.75" customHeight="1">
      <c r="A926" s="255" t="s">
        <v>80</v>
      </c>
      <c r="B926" s="256" t="s">
        <v>1014</v>
      </c>
      <c r="C926" s="257" t="s">
        <v>2722</v>
      </c>
      <c r="D926" s="257" t="s">
        <v>2719</v>
      </c>
      <c r="E926" s="236" t="s">
        <v>2514</v>
      </c>
      <c r="F926" s="236" t="s">
        <v>2515</v>
      </c>
      <c r="G926" s="259"/>
      <c r="H926" s="259"/>
      <c r="I926" s="260"/>
      <c r="J926" s="261"/>
      <c r="K926" s="364"/>
      <c r="L926" s="365"/>
      <c r="M926" s="249"/>
      <c r="N926" s="229">
        <f>[2]pdc2018!N926</f>
        <v>0</v>
      </c>
      <c r="O926" s="230">
        <f>[2]pdc2018!O926</f>
        <v>0</v>
      </c>
      <c r="P926" s="230">
        <f>[2]pdc2018!P926</f>
        <v>0</v>
      </c>
      <c r="Q926" s="230">
        <f>[2]pdc2018!Q926</f>
        <v>0</v>
      </c>
      <c r="R926" s="230">
        <f>[2]pdc2018!R926</f>
        <v>0</v>
      </c>
      <c r="S926" s="231">
        <f>[2]pdc2018!S926</f>
        <v>0</v>
      </c>
      <c r="T926" s="229">
        <f t="shared" si="84"/>
        <v>0</v>
      </c>
      <c r="U926" s="232" t="str">
        <f t="shared" si="85"/>
        <v/>
      </c>
      <c r="V926" s="229">
        <f t="shared" si="86"/>
        <v>0</v>
      </c>
      <c r="W926" s="232" t="str">
        <f t="shared" si="87"/>
        <v/>
      </c>
      <c r="X926" s="229">
        <f t="shared" si="88"/>
        <v>0</v>
      </c>
      <c r="Y926" s="232" t="str">
        <f t="shared" si="89"/>
        <v/>
      </c>
    </row>
    <row r="927" spans="1:25" ht="27.75" customHeight="1">
      <c r="A927" s="262" t="s">
        <v>81</v>
      </c>
      <c r="B927" s="263" t="s">
        <v>1014</v>
      </c>
      <c r="C927" s="264" t="s">
        <v>2722</v>
      </c>
      <c r="D927" s="264" t="s">
        <v>2717</v>
      </c>
      <c r="E927" s="245" t="s">
        <v>83</v>
      </c>
      <c r="F927" s="245" t="s">
        <v>82</v>
      </c>
      <c r="G927" s="259" t="s">
        <v>211</v>
      </c>
      <c r="H927" s="259" t="s">
        <v>2516</v>
      </c>
      <c r="I927" s="260" t="s">
        <v>2517</v>
      </c>
      <c r="J927" s="261" t="s">
        <v>3153</v>
      </c>
      <c r="K927" s="364" t="s">
        <v>3154</v>
      </c>
      <c r="L927" s="361" t="s">
        <v>370</v>
      </c>
      <c r="M927" s="249"/>
      <c r="N927" s="229">
        <f>[2]pdc2018!N927</f>
        <v>2400000</v>
      </c>
      <c r="O927" s="230">
        <f>[2]pdc2018!O927</f>
        <v>1300000</v>
      </c>
      <c r="P927" s="230">
        <f>[2]pdc2018!P927</f>
        <v>3080145.97</v>
      </c>
      <c r="Q927" s="230">
        <f>[2]pdc2018!Q927</f>
        <v>3080000</v>
      </c>
      <c r="R927" s="230">
        <f>[2]pdc2018!R927</f>
        <v>3080000</v>
      </c>
      <c r="S927" s="231">
        <f>[2]pdc2018!S927</f>
        <v>3080000</v>
      </c>
      <c r="T927" s="229">
        <f t="shared" si="84"/>
        <v>-145.97000000020489</v>
      </c>
      <c r="U927" s="232">
        <f t="shared" si="85"/>
        <v>-4.7390611166458735E-5</v>
      </c>
      <c r="V927" s="229">
        <f t="shared" si="86"/>
        <v>0</v>
      </c>
      <c r="W927" s="232">
        <f t="shared" si="87"/>
        <v>0</v>
      </c>
      <c r="X927" s="229">
        <f t="shared" si="88"/>
        <v>0</v>
      </c>
      <c r="Y927" s="232">
        <f t="shared" si="89"/>
        <v>0</v>
      </c>
    </row>
    <row r="928" spans="1:25" ht="37.5" customHeight="1">
      <c r="A928" s="262" t="s">
        <v>2518</v>
      </c>
      <c r="B928" s="263" t="s">
        <v>1014</v>
      </c>
      <c r="C928" s="264" t="s">
        <v>2722</v>
      </c>
      <c r="D928" s="264" t="s">
        <v>2358</v>
      </c>
      <c r="E928" s="265" t="s">
        <v>2519</v>
      </c>
      <c r="F928" s="265" t="s">
        <v>1914</v>
      </c>
      <c r="G928" s="259" t="s">
        <v>209</v>
      </c>
      <c r="H928" s="259" t="s">
        <v>1915</v>
      </c>
      <c r="I928" s="260" t="s">
        <v>1916</v>
      </c>
      <c r="J928" s="261" t="s">
        <v>3153</v>
      </c>
      <c r="K928" s="364" t="s">
        <v>3154</v>
      </c>
      <c r="L928" s="361" t="s">
        <v>370</v>
      </c>
      <c r="M928" s="249"/>
      <c r="N928" s="229">
        <f>[2]pdc2018!N928</f>
        <v>0</v>
      </c>
      <c r="O928" s="230">
        <f>[2]pdc2018!O928</f>
        <v>0</v>
      </c>
      <c r="P928" s="230">
        <f>[2]pdc2018!P928</f>
        <v>0</v>
      </c>
      <c r="Q928" s="230">
        <f>[2]pdc2018!Q928</f>
        <v>0</v>
      </c>
      <c r="R928" s="230">
        <f>[2]pdc2018!R928</f>
        <v>0</v>
      </c>
      <c r="S928" s="231">
        <f>[2]pdc2018!S928</f>
        <v>0</v>
      </c>
      <c r="T928" s="229">
        <f t="shared" si="84"/>
        <v>0</v>
      </c>
      <c r="U928" s="232" t="str">
        <f t="shared" si="85"/>
        <v/>
      </c>
      <c r="V928" s="229">
        <f t="shared" si="86"/>
        <v>0</v>
      </c>
      <c r="W928" s="232" t="str">
        <f t="shared" si="87"/>
        <v/>
      </c>
      <c r="X928" s="229">
        <f t="shared" si="88"/>
        <v>0</v>
      </c>
      <c r="Y928" s="232" t="str">
        <f t="shared" si="89"/>
        <v/>
      </c>
    </row>
    <row r="929" spans="1:25" ht="37.5" customHeight="1">
      <c r="A929" s="262" t="s">
        <v>1917</v>
      </c>
      <c r="B929" s="263" t="s">
        <v>1014</v>
      </c>
      <c r="C929" s="264" t="s">
        <v>2722</v>
      </c>
      <c r="D929" s="264" t="s">
        <v>893</v>
      </c>
      <c r="E929" s="265" t="s">
        <v>1918</v>
      </c>
      <c r="F929" s="265" t="s">
        <v>1919</v>
      </c>
      <c r="G929" s="259" t="s">
        <v>210</v>
      </c>
      <c r="H929" s="259" t="s">
        <v>1920</v>
      </c>
      <c r="I929" s="309" t="s">
        <v>1921</v>
      </c>
      <c r="J929" s="261" t="s">
        <v>3153</v>
      </c>
      <c r="K929" s="364" t="s">
        <v>3154</v>
      </c>
      <c r="L929" s="361" t="s">
        <v>370</v>
      </c>
      <c r="M929" s="249"/>
      <c r="N929" s="229">
        <f>[2]pdc2018!N929</f>
        <v>0</v>
      </c>
      <c r="O929" s="230">
        <f>[2]pdc2018!O929</f>
        <v>0</v>
      </c>
      <c r="P929" s="230">
        <f>[2]pdc2018!P929</f>
        <v>0</v>
      </c>
      <c r="Q929" s="230">
        <f>[2]pdc2018!Q929</f>
        <v>0</v>
      </c>
      <c r="R929" s="230">
        <f>[2]pdc2018!R929</f>
        <v>0</v>
      </c>
      <c r="S929" s="231">
        <f>[2]pdc2018!S929</f>
        <v>0</v>
      </c>
      <c r="T929" s="229">
        <f t="shared" si="84"/>
        <v>0</v>
      </c>
      <c r="U929" s="232" t="str">
        <f t="shared" si="85"/>
        <v/>
      </c>
      <c r="V929" s="229">
        <f t="shared" si="86"/>
        <v>0</v>
      </c>
      <c r="W929" s="232" t="str">
        <f t="shared" si="87"/>
        <v/>
      </c>
      <c r="X929" s="229">
        <f t="shared" si="88"/>
        <v>0</v>
      </c>
      <c r="Y929" s="232" t="str">
        <f t="shared" si="89"/>
        <v/>
      </c>
    </row>
    <row r="930" spans="1:25" ht="25.5" customHeight="1">
      <c r="A930" s="262" t="s">
        <v>1922</v>
      </c>
      <c r="B930" s="263" t="s">
        <v>1014</v>
      </c>
      <c r="C930" s="264" t="s">
        <v>2722</v>
      </c>
      <c r="D930" s="264" t="s">
        <v>894</v>
      </c>
      <c r="E930" s="245" t="s">
        <v>1923</v>
      </c>
      <c r="F930" s="245" t="s">
        <v>1924</v>
      </c>
      <c r="G930" s="246" t="s">
        <v>211</v>
      </c>
      <c r="H930" s="246" t="s">
        <v>2516</v>
      </c>
      <c r="I930" s="247" t="s">
        <v>2517</v>
      </c>
      <c r="J930" s="261" t="s">
        <v>3153</v>
      </c>
      <c r="K930" s="364" t="s">
        <v>3154</v>
      </c>
      <c r="L930" s="361" t="s">
        <v>370</v>
      </c>
      <c r="M930" s="228"/>
      <c r="N930" s="229">
        <f>[2]pdc2018!N930</f>
        <v>0</v>
      </c>
      <c r="O930" s="230">
        <f>[2]pdc2018!O930</f>
        <v>918000</v>
      </c>
      <c r="P930" s="230">
        <f>[2]pdc2018!P930</f>
        <v>0</v>
      </c>
      <c r="Q930" s="230">
        <f>[2]pdc2018!Q930</f>
        <v>0</v>
      </c>
      <c r="R930" s="230">
        <f>[2]pdc2018!R930</f>
        <v>0</v>
      </c>
      <c r="S930" s="231">
        <f>[2]pdc2018!S930</f>
        <v>0</v>
      </c>
      <c r="T930" s="229">
        <f t="shared" ref="T930:T993" si="90">IF(P930="","",Q930-P930)</f>
        <v>0</v>
      </c>
      <c r="U930" s="232" t="str">
        <f t="shared" ref="U930:U993" si="91">IF(P930=0,"",T930/P930)</f>
        <v/>
      </c>
      <c r="V930" s="229">
        <f t="shared" ref="V930:V993" si="92">IF(Q930="","",R930-Q930)</f>
        <v>0</v>
      </c>
      <c r="W930" s="232" t="str">
        <f t="shared" ref="W930:W993" si="93">IF(Q930=0,"",V930/Q930)</f>
        <v/>
      </c>
      <c r="X930" s="229">
        <f t="shared" ref="X930:X993" si="94">IF(R930="","",S930-R930)</f>
        <v>0</v>
      </c>
      <c r="Y930" s="232" t="str">
        <f t="shared" ref="Y930:Y993" si="95">IF(R930=0,"",X930/R930)</f>
        <v/>
      </c>
    </row>
    <row r="931" spans="1:25" ht="25.5" customHeight="1">
      <c r="A931" s="262" t="s">
        <v>84</v>
      </c>
      <c r="B931" s="263" t="s">
        <v>1014</v>
      </c>
      <c r="C931" s="264" t="s">
        <v>2722</v>
      </c>
      <c r="D931" s="264" t="s">
        <v>2725</v>
      </c>
      <c r="E931" s="245" t="s">
        <v>86</v>
      </c>
      <c r="F931" s="245" t="s">
        <v>85</v>
      </c>
      <c r="G931" s="259" t="s">
        <v>208</v>
      </c>
      <c r="H931" s="259" t="s">
        <v>1925</v>
      </c>
      <c r="I931" s="260" t="s">
        <v>1926</v>
      </c>
      <c r="J931" s="261" t="s">
        <v>3153</v>
      </c>
      <c r="K931" s="364" t="s">
        <v>3154</v>
      </c>
      <c r="L931" s="361" t="s">
        <v>370</v>
      </c>
      <c r="M931" s="249"/>
      <c r="N931" s="229">
        <f>[2]pdc2018!N931</f>
        <v>0</v>
      </c>
      <c r="O931" s="230">
        <f>[2]pdc2018!O931</f>
        <v>0</v>
      </c>
      <c r="P931" s="230">
        <f>[2]pdc2018!P931</f>
        <v>0</v>
      </c>
      <c r="Q931" s="230">
        <f>[2]pdc2018!Q931</f>
        <v>0</v>
      </c>
      <c r="R931" s="230">
        <f>[2]pdc2018!R931</f>
        <v>0</v>
      </c>
      <c r="S931" s="231">
        <f>[2]pdc2018!S931</f>
        <v>0</v>
      </c>
      <c r="T931" s="229">
        <f t="shared" si="90"/>
        <v>0</v>
      </c>
      <c r="U931" s="232" t="str">
        <f t="shared" si="91"/>
        <v/>
      </c>
      <c r="V931" s="229">
        <f t="shared" si="92"/>
        <v>0</v>
      </c>
      <c r="W931" s="232" t="str">
        <f t="shared" si="93"/>
        <v/>
      </c>
      <c r="X931" s="229">
        <f t="shared" si="94"/>
        <v>0</v>
      </c>
      <c r="Y931" s="232" t="str">
        <f t="shared" si="95"/>
        <v/>
      </c>
    </row>
    <row r="932" spans="1:25" ht="22.5" customHeight="1">
      <c r="A932" s="219" t="s">
        <v>87</v>
      </c>
      <c r="B932" s="220" t="s">
        <v>1590</v>
      </c>
      <c r="C932" s="221" t="s">
        <v>2718</v>
      </c>
      <c r="D932" s="221" t="s">
        <v>2719</v>
      </c>
      <c r="E932" s="222" t="s">
        <v>89</v>
      </c>
      <c r="F932" s="222" t="s">
        <v>88</v>
      </c>
      <c r="G932" s="223"/>
      <c r="H932" s="223"/>
      <c r="I932" s="224"/>
      <c r="J932" s="225"/>
      <c r="K932" s="362"/>
      <c r="L932" s="363"/>
      <c r="M932" s="249"/>
      <c r="N932" s="229">
        <f>[2]pdc2018!N932</f>
        <v>0</v>
      </c>
      <c r="O932" s="230">
        <f>[2]pdc2018!O932</f>
        <v>0</v>
      </c>
      <c r="P932" s="230">
        <f>[2]pdc2018!P932</f>
        <v>0</v>
      </c>
      <c r="Q932" s="230">
        <f>[2]pdc2018!Q932</f>
        <v>0</v>
      </c>
      <c r="R932" s="230">
        <f>[2]pdc2018!R932</f>
        <v>0</v>
      </c>
      <c r="S932" s="231">
        <f>[2]pdc2018!S932</f>
        <v>0</v>
      </c>
      <c r="T932" s="229">
        <f t="shared" si="90"/>
        <v>0</v>
      </c>
      <c r="U932" s="232" t="str">
        <f t="shared" si="91"/>
        <v/>
      </c>
      <c r="V932" s="229">
        <f t="shared" si="92"/>
        <v>0</v>
      </c>
      <c r="W932" s="232" t="str">
        <f t="shared" si="93"/>
        <v/>
      </c>
      <c r="X932" s="229">
        <f t="shared" si="94"/>
        <v>0</v>
      </c>
      <c r="Y932" s="232" t="str">
        <f t="shared" si="95"/>
        <v/>
      </c>
    </row>
    <row r="933" spans="1:25" ht="22.5" customHeight="1">
      <c r="A933" s="255" t="s">
        <v>90</v>
      </c>
      <c r="B933" s="256" t="s">
        <v>1590</v>
      </c>
      <c r="C933" s="257" t="s">
        <v>2720</v>
      </c>
      <c r="D933" s="257" t="s">
        <v>2719</v>
      </c>
      <c r="E933" s="236" t="s">
        <v>1927</v>
      </c>
      <c r="F933" s="236" t="s">
        <v>91</v>
      </c>
      <c r="G933" s="259"/>
      <c r="H933" s="259"/>
      <c r="I933" s="260"/>
      <c r="J933" s="261"/>
      <c r="K933" s="364"/>
      <c r="L933" s="365"/>
      <c r="M933" s="249"/>
      <c r="N933" s="229">
        <f>[2]pdc2018!N933</f>
        <v>0</v>
      </c>
      <c r="O933" s="230">
        <f>[2]pdc2018!O933</f>
        <v>0</v>
      </c>
      <c r="P933" s="230">
        <f>[2]pdc2018!P933</f>
        <v>0</v>
      </c>
      <c r="Q933" s="230">
        <f>[2]pdc2018!Q933</f>
        <v>0</v>
      </c>
      <c r="R933" s="230">
        <f>[2]pdc2018!R933</f>
        <v>0</v>
      </c>
      <c r="S933" s="231">
        <f>[2]pdc2018!S933</f>
        <v>0</v>
      </c>
      <c r="T933" s="229">
        <f t="shared" si="90"/>
        <v>0</v>
      </c>
      <c r="U933" s="232" t="str">
        <f t="shared" si="91"/>
        <v/>
      </c>
      <c r="V933" s="229">
        <f t="shared" si="92"/>
        <v>0</v>
      </c>
      <c r="W933" s="232" t="str">
        <f t="shared" si="93"/>
        <v/>
      </c>
      <c r="X933" s="229">
        <f t="shared" si="94"/>
        <v>0</v>
      </c>
      <c r="Y933" s="232" t="str">
        <f t="shared" si="95"/>
        <v/>
      </c>
    </row>
    <row r="934" spans="1:25" ht="22.5" customHeight="1">
      <c r="A934" s="262" t="s">
        <v>92</v>
      </c>
      <c r="B934" s="263" t="s">
        <v>1590</v>
      </c>
      <c r="C934" s="264" t="s">
        <v>2720</v>
      </c>
      <c r="D934" s="264" t="s">
        <v>2725</v>
      </c>
      <c r="E934" s="245" t="s">
        <v>1928</v>
      </c>
      <c r="F934" s="245" t="s">
        <v>93</v>
      </c>
      <c r="G934" s="259" t="s">
        <v>207</v>
      </c>
      <c r="H934" s="259" t="s">
        <v>1929</v>
      </c>
      <c r="I934" s="260" t="s">
        <v>1930</v>
      </c>
      <c r="J934" s="261" t="s">
        <v>3153</v>
      </c>
      <c r="K934" s="364" t="s">
        <v>3154</v>
      </c>
      <c r="L934" s="361" t="s">
        <v>370</v>
      </c>
      <c r="M934" s="249"/>
      <c r="N934" s="229">
        <f>[2]pdc2018!N934</f>
        <v>0</v>
      </c>
      <c r="O934" s="230">
        <f>[2]pdc2018!O934</f>
        <v>0</v>
      </c>
      <c r="P934" s="230">
        <f>[2]pdc2018!P934</f>
        <v>0</v>
      </c>
      <c r="Q934" s="230">
        <f>[2]pdc2018!Q934</f>
        <v>0</v>
      </c>
      <c r="R934" s="230">
        <f>[2]pdc2018!R934</f>
        <v>0</v>
      </c>
      <c r="S934" s="231">
        <f>[2]pdc2018!S934</f>
        <v>0</v>
      </c>
      <c r="T934" s="229">
        <f t="shared" si="90"/>
        <v>0</v>
      </c>
      <c r="U934" s="232" t="str">
        <f t="shared" si="91"/>
        <v/>
      </c>
      <c r="V934" s="229">
        <f t="shared" si="92"/>
        <v>0</v>
      </c>
      <c r="W934" s="232" t="str">
        <f t="shared" si="93"/>
        <v/>
      </c>
      <c r="X934" s="229">
        <f t="shared" si="94"/>
        <v>0</v>
      </c>
      <c r="Y934" s="232" t="str">
        <f t="shared" si="95"/>
        <v/>
      </c>
    </row>
    <row r="935" spans="1:25" ht="22.5" customHeight="1">
      <c r="A935" s="262" t="s">
        <v>94</v>
      </c>
      <c r="B935" s="263" t="s">
        <v>1590</v>
      </c>
      <c r="C935" s="264" t="s">
        <v>2720</v>
      </c>
      <c r="D935" s="264" t="s">
        <v>1623</v>
      </c>
      <c r="E935" s="245" t="s">
        <v>1931</v>
      </c>
      <c r="F935" s="245" t="s">
        <v>95</v>
      </c>
      <c r="G935" s="259" t="s">
        <v>212</v>
      </c>
      <c r="H935" s="259" t="s">
        <v>2488</v>
      </c>
      <c r="I935" s="260" t="s">
        <v>2489</v>
      </c>
      <c r="J935" s="261" t="s">
        <v>3153</v>
      </c>
      <c r="K935" s="364" t="s">
        <v>3154</v>
      </c>
      <c r="L935" s="361" t="s">
        <v>370</v>
      </c>
      <c r="M935" s="249"/>
      <c r="N935" s="229">
        <f>[2]pdc2018!N935</f>
        <v>46221.81</v>
      </c>
      <c r="O935" s="230">
        <f>[2]pdc2018!O935</f>
        <v>7000</v>
      </c>
      <c r="P935" s="230">
        <f>[2]pdc2018!P935</f>
        <v>0</v>
      </c>
      <c r="Q935" s="230">
        <f>[2]pdc2018!Q935</f>
        <v>0</v>
      </c>
      <c r="R935" s="230">
        <f>[2]pdc2018!R935</f>
        <v>0</v>
      </c>
      <c r="S935" s="231">
        <f>[2]pdc2018!S935</f>
        <v>0</v>
      </c>
      <c r="T935" s="229">
        <f t="shared" si="90"/>
        <v>0</v>
      </c>
      <c r="U935" s="232" t="str">
        <f t="shared" si="91"/>
        <v/>
      </c>
      <c r="V935" s="229">
        <f t="shared" si="92"/>
        <v>0</v>
      </c>
      <c r="W935" s="232" t="str">
        <f t="shared" si="93"/>
        <v/>
      </c>
      <c r="X935" s="229">
        <f t="shared" si="94"/>
        <v>0</v>
      </c>
      <c r="Y935" s="232" t="str">
        <f t="shared" si="95"/>
        <v/>
      </c>
    </row>
    <row r="936" spans="1:25" ht="37.5" customHeight="1">
      <c r="A936" s="255" t="s">
        <v>96</v>
      </c>
      <c r="B936" s="256" t="s">
        <v>1590</v>
      </c>
      <c r="C936" s="257" t="s">
        <v>2721</v>
      </c>
      <c r="D936" s="257" t="s">
        <v>2719</v>
      </c>
      <c r="E936" s="258" t="s">
        <v>98</v>
      </c>
      <c r="F936" s="236" t="s">
        <v>97</v>
      </c>
      <c r="G936" s="259"/>
      <c r="H936" s="259"/>
      <c r="I936" s="260"/>
      <c r="J936" s="261"/>
      <c r="K936" s="364"/>
      <c r="L936" s="365"/>
      <c r="M936" s="249"/>
      <c r="N936" s="229">
        <f>[2]pdc2018!N936</f>
        <v>0</v>
      </c>
      <c r="O936" s="230">
        <f>[2]pdc2018!O936</f>
        <v>0</v>
      </c>
      <c r="P936" s="230">
        <f>[2]pdc2018!P936</f>
        <v>0</v>
      </c>
      <c r="Q936" s="230">
        <f>[2]pdc2018!Q936</f>
        <v>0</v>
      </c>
      <c r="R936" s="230">
        <f>[2]pdc2018!R936</f>
        <v>0</v>
      </c>
      <c r="S936" s="231">
        <f>[2]pdc2018!S936</f>
        <v>0</v>
      </c>
      <c r="T936" s="229">
        <f t="shared" si="90"/>
        <v>0</v>
      </c>
      <c r="U936" s="232" t="str">
        <f t="shared" si="91"/>
        <v/>
      </c>
      <c r="V936" s="229">
        <f t="shared" si="92"/>
        <v>0</v>
      </c>
      <c r="W936" s="232" t="str">
        <f t="shared" si="93"/>
        <v/>
      </c>
      <c r="X936" s="229">
        <f t="shared" si="94"/>
        <v>0</v>
      </c>
      <c r="Y936" s="232" t="str">
        <f t="shared" si="95"/>
        <v/>
      </c>
    </row>
    <row r="937" spans="1:25" ht="22.5" customHeight="1">
      <c r="A937" s="262" t="s">
        <v>99</v>
      </c>
      <c r="B937" s="263" t="s">
        <v>1590</v>
      </c>
      <c r="C937" s="264" t="s">
        <v>2721</v>
      </c>
      <c r="D937" s="264" t="s">
        <v>2717</v>
      </c>
      <c r="E937" s="265" t="s">
        <v>98</v>
      </c>
      <c r="F937" s="245" t="s">
        <v>97</v>
      </c>
      <c r="G937" s="259" t="s">
        <v>195</v>
      </c>
      <c r="H937" s="259" t="s">
        <v>1012</v>
      </c>
      <c r="I937" s="260" t="s">
        <v>2319</v>
      </c>
      <c r="J937" s="261" t="s">
        <v>2320</v>
      </c>
      <c r="K937" s="364" t="s">
        <v>3152</v>
      </c>
      <c r="L937" s="361" t="s">
        <v>370</v>
      </c>
      <c r="M937" s="249"/>
      <c r="N937" s="229">
        <f>[2]pdc2018!N937</f>
        <v>281429.32</v>
      </c>
      <c r="O937" s="230">
        <f>[2]pdc2018!O937</f>
        <v>270000</v>
      </c>
      <c r="P937" s="230">
        <f>[2]pdc2018!P937</f>
        <v>275000</v>
      </c>
      <c r="Q937" s="230">
        <f>[2]pdc2018!Q937</f>
        <v>275000</v>
      </c>
      <c r="R937" s="230">
        <f>[2]pdc2018!R937</f>
        <v>275000</v>
      </c>
      <c r="S937" s="231">
        <f>[2]pdc2018!S937</f>
        <v>275000</v>
      </c>
      <c r="T937" s="229">
        <f t="shared" si="90"/>
        <v>0</v>
      </c>
      <c r="U937" s="232">
        <f t="shared" si="91"/>
        <v>0</v>
      </c>
      <c r="V937" s="229">
        <f t="shared" si="92"/>
        <v>0</v>
      </c>
      <c r="W937" s="232">
        <f t="shared" si="93"/>
        <v>0</v>
      </c>
      <c r="X937" s="229">
        <f t="shared" si="94"/>
        <v>0</v>
      </c>
      <c r="Y937" s="232">
        <f t="shared" si="95"/>
        <v>0</v>
      </c>
    </row>
    <row r="938" spans="1:25" ht="22.5" customHeight="1">
      <c r="A938" s="255" t="s">
        <v>100</v>
      </c>
      <c r="B938" s="256" t="s">
        <v>1590</v>
      </c>
      <c r="C938" s="257" t="s">
        <v>2722</v>
      </c>
      <c r="D938" s="257" t="s">
        <v>2719</v>
      </c>
      <c r="E938" s="258" t="s">
        <v>102</v>
      </c>
      <c r="F938" s="236" t="s">
        <v>101</v>
      </c>
      <c r="G938" s="259"/>
      <c r="H938" s="259"/>
      <c r="I938" s="260"/>
      <c r="J938" s="261"/>
      <c r="K938" s="364"/>
      <c r="L938" s="365"/>
      <c r="M938" s="249"/>
      <c r="N938" s="229">
        <f>[2]pdc2018!N938</f>
        <v>0</v>
      </c>
      <c r="O938" s="230">
        <f>[2]pdc2018!O938</f>
        <v>0</v>
      </c>
      <c r="P938" s="230">
        <f>[2]pdc2018!P938</f>
        <v>0</v>
      </c>
      <c r="Q938" s="230">
        <f>[2]pdc2018!Q938</f>
        <v>0</v>
      </c>
      <c r="R938" s="230">
        <f>[2]pdc2018!R938</f>
        <v>0</v>
      </c>
      <c r="S938" s="231">
        <f>[2]pdc2018!S938</f>
        <v>0</v>
      </c>
      <c r="T938" s="229">
        <f t="shared" si="90"/>
        <v>0</v>
      </c>
      <c r="U938" s="232" t="str">
        <f t="shared" si="91"/>
        <v/>
      </c>
      <c r="V938" s="229">
        <f t="shared" si="92"/>
        <v>0</v>
      </c>
      <c r="W938" s="232" t="str">
        <f t="shared" si="93"/>
        <v/>
      </c>
      <c r="X938" s="229">
        <f t="shared" si="94"/>
        <v>0</v>
      </c>
      <c r="Y938" s="232" t="str">
        <f t="shared" si="95"/>
        <v/>
      </c>
    </row>
    <row r="939" spans="1:25" ht="22.5" customHeight="1">
      <c r="A939" s="262" t="s">
        <v>103</v>
      </c>
      <c r="B939" s="263" t="s">
        <v>1590</v>
      </c>
      <c r="C939" s="264" t="s">
        <v>2722</v>
      </c>
      <c r="D939" s="264" t="s">
        <v>2717</v>
      </c>
      <c r="E939" s="265" t="s">
        <v>102</v>
      </c>
      <c r="F939" s="245" t="s">
        <v>101</v>
      </c>
      <c r="G939" s="259" t="s">
        <v>195</v>
      </c>
      <c r="H939" s="259" t="s">
        <v>1012</v>
      </c>
      <c r="I939" s="260" t="s">
        <v>2319</v>
      </c>
      <c r="J939" s="261" t="s">
        <v>2320</v>
      </c>
      <c r="K939" s="364" t="s">
        <v>3152</v>
      </c>
      <c r="L939" s="361" t="s">
        <v>370</v>
      </c>
      <c r="M939" s="249"/>
      <c r="N939" s="229">
        <f>[2]pdc2018!N939</f>
        <v>1691244.93</v>
      </c>
      <c r="O939" s="230">
        <f>[2]pdc2018!O939</f>
        <v>1588000</v>
      </c>
      <c r="P939" s="230">
        <f>[2]pdc2018!P939</f>
        <v>2000000</v>
      </c>
      <c r="Q939" s="230">
        <f>[2]pdc2018!Q939</f>
        <v>2000000</v>
      </c>
      <c r="R939" s="230">
        <f>[2]pdc2018!R939</f>
        <v>2000000</v>
      </c>
      <c r="S939" s="231">
        <f>[2]pdc2018!S939</f>
        <v>2000000</v>
      </c>
      <c r="T939" s="229">
        <f t="shared" si="90"/>
        <v>0</v>
      </c>
      <c r="U939" s="232">
        <f t="shared" si="91"/>
        <v>0</v>
      </c>
      <c r="V939" s="229">
        <f t="shared" si="92"/>
        <v>0</v>
      </c>
      <c r="W939" s="232">
        <f t="shared" si="93"/>
        <v>0</v>
      </c>
      <c r="X939" s="229">
        <f t="shared" si="94"/>
        <v>0</v>
      </c>
      <c r="Y939" s="232">
        <f t="shared" si="95"/>
        <v>0</v>
      </c>
    </row>
    <row r="940" spans="1:25" ht="22.5" customHeight="1">
      <c r="A940" s="255" t="s">
        <v>104</v>
      </c>
      <c r="B940" s="256" t="s">
        <v>1590</v>
      </c>
      <c r="C940" s="257" t="s">
        <v>2723</v>
      </c>
      <c r="D940" s="257" t="s">
        <v>2719</v>
      </c>
      <c r="E940" s="258" t="s">
        <v>106</v>
      </c>
      <c r="F940" s="236" t="s">
        <v>105</v>
      </c>
      <c r="G940" s="259"/>
      <c r="H940" s="259"/>
      <c r="I940" s="260"/>
      <c r="J940" s="261"/>
      <c r="K940" s="364"/>
      <c r="L940" s="365"/>
      <c r="M940" s="249"/>
      <c r="N940" s="229">
        <f>[2]pdc2018!N940</f>
        <v>0</v>
      </c>
      <c r="O940" s="230">
        <f>[2]pdc2018!O940</f>
        <v>0</v>
      </c>
      <c r="P940" s="230">
        <f>[2]pdc2018!P940</f>
        <v>0</v>
      </c>
      <c r="Q940" s="230">
        <f>[2]pdc2018!Q940</f>
        <v>0</v>
      </c>
      <c r="R940" s="230">
        <f>[2]pdc2018!R940</f>
        <v>0</v>
      </c>
      <c r="S940" s="231">
        <f>[2]pdc2018!S940</f>
        <v>0</v>
      </c>
      <c r="T940" s="229">
        <f t="shared" si="90"/>
        <v>0</v>
      </c>
      <c r="U940" s="232" t="str">
        <f t="shared" si="91"/>
        <v/>
      </c>
      <c r="V940" s="229">
        <f t="shared" si="92"/>
        <v>0</v>
      </c>
      <c r="W940" s="232" t="str">
        <f t="shared" si="93"/>
        <v/>
      </c>
      <c r="X940" s="229">
        <f t="shared" si="94"/>
        <v>0</v>
      </c>
      <c r="Y940" s="232" t="str">
        <f t="shared" si="95"/>
        <v/>
      </c>
    </row>
    <row r="941" spans="1:25" ht="22.5" customHeight="1">
      <c r="A941" s="262" t="s">
        <v>107</v>
      </c>
      <c r="B941" s="263" t="s">
        <v>1590</v>
      </c>
      <c r="C941" s="264" t="s">
        <v>2723</v>
      </c>
      <c r="D941" s="264" t="s">
        <v>2717</v>
      </c>
      <c r="E941" s="265" t="s">
        <v>4174</v>
      </c>
      <c r="F941" s="245" t="s">
        <v>4175</v>
      </c>
      <c r="G941" s="259" t="s">
        <v>195</v>
      </c>
      <c r="H941" s="259" t="s">
        <v>1012</v>
      </c>
      <c r="I941" s="260" t="s">
        <v>2319</v>
      </c>
      <c r="J941" s="261" t="s">
        <v>2320</v>
      </c>
      <c r="K941" s="364" t="s">
        <v>3152</v>
      </c>
      <c r="L941" s="361" t="s">
        <v>370</v>
      </c>
      <c r="M941" s="249"/>
      <c r="N941" s="229">
        <f>[2]pdc2018!N941</f>
        <v>114335.19</v>
      </c>
      <c r="O941" s="230">
        <f>[2]pdc2018!O941</f>
        <v>90000</v>
      </c>
      <c r="P941" s="230">
        <f>[2]pdc2018!P941</f>
        <v>60000</v>
      </c>
      <c r="Q941" s="230">
        <f>[2]pdc2018!Q941</f>
        <v>60000</v>
      </c>
      <c r="R941" s="230">
        <f>[2]pdc2018!R941</f>
        <v>60000</v>
      </c>
      <c r="S941" s="231">
        <f>[2]pdc2018!S941</f>
        <v>60000</v>
      </c>
      <c r="T941" s="229">
        <f t="shared" si="90"/>
        <v>0</v>
      </c>
      <c r="U941" s="232">
        <f t="shared" si="91"/>
        <v>0</v>
      </c>
      <c r="V941" s="229">
        <f t="shared" si="92"/>
        <v>0</v>
      </c>
      <c r="W941" s="232">
        <f t="shared" si="93"/>
        <v>0</v>
      </c>
      <c r="X941" s="229">
        <f t="shared" si="94"/>
        <v>0</v>
      </c>
      <c r="Y941" s="232">
        <f t="shared" si="95"/>
        <v>0</v>
      </c>
    </row>
    <row r="942" spans="1:25" ht="22.5" customHeight="1">
      <c r="A942" s="255" t="s">
        <v>108</v>
      </c>
      <c r="B942" s="256" t="s">
        <v>1590</v>
      </c>
      <c r="C942" s="257" t="s">
        <v>1625</v>
      </c>
      <c r="D942" s="257" t="s">
        <v>2719</v>
      </c>
      <c r="E942" s="258" t="s">
        <v>109</v>
      </c>
      <c r="F942" s="236" t="s">
        <v>88</v>
      </c>
      <c r="G942" s="259"/>
      <c r="H942" s="259"/>
      <c r="I942" s="260"/>
      <c r="J942" s="261"/>
      <c r="K942" s="364"/>
      <c r="L942" s="365"/>
      <c r="M942" s="228"/>
      <c r="N942" s="229">
        <f>[2]pdc2018!N942</f>
        <v>0</v>
      </c>
      <c r="O942" s="230">
        <f>[2]pdc2018!O942</f>
        <v>0</v>
      </c>
      <c r="P942" s="230">
        <f>[2]pdc2018!P942</f>
        <v>0</v>
      </c>
      <c r="Q942" s="230">
        <f>[2]pdc2018!Q942</f>
        <v>0</v>
      </c>
      <c r="R942" s="230">
        <f>[2]pdc2018!R942</f>
        <v>0</v>
      </c>
      <c r="S942" s="231">
        <f>[2]pdc2018!S942</f>
        <v>0</v>
      </c>
      <c r="T942" s="229">
        <f t="shared" si="90"/>
        <v>0</v>
      </c>
      <c r="U942" s="232" t="str">
        <f t="shared" si="91"/>
        <v/>
      </c>
      <c r="V942" s="229">
        <f t="shared" si="92"/>
        <v>0</v>
      </c>
      <c r="W942" s="232" t="str">
        <f t="shared" si="93"/>
        <v/>
      </c>
      <c r="X942" s="229">
        <f t="shared" si="94"/>
        <v>0</v>
      </c>
      <c r="Y942" s="232" t="str">
        <f t="shared" si="95"/>
        <v/>
      </c>
    </row>
    <row r="943" spans="1:25" ht="22.5" customHeight="1">
      <c r="A943" s="262" t="s">
        <v>110</v>
      </c>
      <c r="B943" s="263" t="s">
        <v>1590</v>
      </c>
      <c r="C943" s="264" t="s">
        <v>1625</v>
      </c>
      <c r="D943" s="264" t="s">
        <v>2717</v>
      </c>
      <c r="E943" s="265" t="s">
        <v>109</v>
      </c>
      <c r="F943" s="245" t="s">
        <v>88</v>
      </c>
      <c r="G943" s="259" t="s">
        <v>195</v>
      </c>
      <c r="H943" s="259" t="s">
        <v>1012</v>
      </c>
      <c r="I943" s="260" t="s">
        <v>2319</v>
      </c>
      <c r="J943" s="261" t="s">
        <v>2320</v>
      </c>
      <c r="K943" s="364" t="s">
        <v>3152</v>
      </c>
      <c r="L943" s="361" t="s">
        <v>370</v>
      </c>
      <c r="M943" s="249"/>
      <c r="N943" s="229">
        <f>[2]pdc2018!N943</f>
        <v>114967.28</v>
      </c>
      <c r="O943" s="230">
        <f>[2]pdc2018!O943</f>
        <v>102700</v>
      </c>
      <c r="P943" s="230">
        <f>[2]pdc2018!P943</f>
        <v>160000</v>
      </c>
      <c r="Q943" s="230">
        <f>[2]pdc2018!Q943</f>
        <v>160000</v>
      </c>
      <c r="R943" s="230">
        <f>[2]pdc2018!R943</f>
        <v>160000</v>
      </c>
      <c r="S943" s="231">
        <f>[2]pdc2018!S943</f>
        <v>160000</v>
      </c>
      <c r="T943" s="229">
        <f t="shared" si="90"/>
        <v>0</v>
      </c>
      <c r="U943" s="232">
        <f t="shared" si="91"/>
        <v>0</v>
      </c>
      <c r="V943" s="229">
        <f t="shared" si="92"/>
        <v>0</v>
      </c>
      <c r="W943" s="232">
        <f t="shared" si="93"/>
        <v>0</v>
      </c>
      <c r="X943" s="229">
        <f t="shared" si="94"/>
        <v>0</v>
      </c>
      <c r="Y943" s="232">
        <f t="shared" si="95"/>
        <v>0</v>
      </c>
    </row>
    <row r="944" spans="1:25" ht="22.5" customHeight="1">
      <c r="A944" s="219" t="s">
        <v>111</v>
      </c>
      <c r="B944" s="220" t="s">
        <v>112</v>
      </c>
      <c r="C944" s="221" t="s">
        <v>2718</v>
      </c>
      <c r="D944" s="221" t="s">
        <v>2719</v>
      </c>
      <c r="E944" s="222" t="s">
        <v>114</v>
      </c>
      <c r="F944" s="222" t="s">
        <v>113</v>
      </c>
      <c r="G944" s="223"/>
      <c r="H944" s="223"/>
      <c r="I944" s="224"/>
      <c r="J944" s="225"/>
      <c r="K944" s="362"/>
      <c r="L944" s="363"/>
      <c r="M944" s="249"/>
      <c r="N944" s="229">
        <f>[2]pdc2018!N944</f>
        <v>0</v>
      </c>
      <c r="O944" s="230">
        <f>[2]pdc2018!O944</f>
        <v>0</v>
      </c>
      <c r="P944" s="230">
        <f>[2]pdc2018!P944</f>
        <v>0</v>
      </c>
      <c r="Q944" s="230">
        <f>[2]pdc2018!Q944</f>
        <v>0</v>
      </c>
      <c r="R944" s="230">
        <f>[2]pdc2018!R944</f>
        <v>0</v>
      </c>
      <c r="S944" s="231">
        <f>[2]pdc2018!S944</f>
        <v>0</v>
      </c>
      <c r="T944" s="229">
        <f t="shared" si="90"/>
        <v>0</v>
      </c>
      <c r="U944" s="232" t="str">
        <f t="shared" si="91"/>
        <v/>
      </c>
      <c r="V944" s="229">
        <f t="shared" si="92"/>
        <v>0</v>
      </c>
      <c r="W944" s="232" t="str">
        <f t="shared" si="93"/>
        <v/>
      </c>
      <c r="X944" s="229">
        <f t="shared" si="94"/>
        <v>0</v>
      </c>
      <c r="Y944" s="232" t="str">
        <f t="shared" si="95"/>
        <v/>
      </c>
    </row>
    <row r="945" spans="1:25" ht="22.5" customHeight="1">
      <c r="A945" s="255" t="s">
        <v>115</v>
      </c>
      <c r="B945" s="256" t="s">
        <v>112</v>
      </c>
      <c r="C945" s="257" t="s">
        <v>2720</v>
      </c>
      <c r="D945" s="257" t="s">
        <v>2719</v>
      </c>
      <c r="E945" s="258" t="s">
        <v>117</v>
      </c>
      <c r="F945" s="236" t="s">
        <v>116</v>
      </c>
      <c r="G945" s="259"/>
      <c r="H945" s="259"/>
      <c r="I945" s="260"/>
      <c r="J945" s="261"/>
      <c r="K945" s="364"/>
      <c r="L945" s="365"/>
      <c r="M945" s="249"/>
      <c r="N945" s="229">
        <f>[2]pdc2018!N945</f>
        <v>0</v>
      </c>
      <c r="O945" s="230">
        <f>[2]pdc2018!O945</f>
        <v>0</v>
      </c>
      <c r="P945" s="230">
        <f>[2]pdc2018!P945</f>
        <v>0</v>
      </c>
      <c r="Q945" s="230">
        <f>[2]pdc2018!Q945</f>
        <v>0</v>
      </c>
      <c r="R945" s="230">
        <f>[2]pdc2018!R945</f>
        <v>0</v>
      </c>
      <c r="S945" s="231">
        <f>[2]pdc2018!S945</f>
        <v>0</v>
      </c>
      <c r="T945" s="229">
        <f t="shared" si="90"/>
        <v>0</v>
      </c>
      <c r="U945" s="232" t="str">
        <f t="shared" si="91"/>
        <v/>
      </c>
      <c r="V945" s="229">
        <f t="shared" si="92"/>
        <v>0</v>
      </c>
      <c r="W945" s="232" t="str">
        <f t="shared" si="93"/>
        <v/>
      </c>
      <c r="X945" s="229">
        <f t="shared" si="94"/>
        <v>0</v>
      </c>
      <c r="Y945" s="232" t="str">
        <f t="shared" si="95"/>
        <v/>
      </c>
    </row>
    <row r="946" spans="1:25" ht="22.5" customHeight="1">
      <c r="A946" s="262" t="s">
        <v>118</v>
      </c>
      <c r="B946" s="263" t="s">
        <v>112</v>
      </c>
      <c r="C946" s="264" t="s">
        <v>2720</v>
      </c>
      <c r="D946" s="264" t="s">
        <v>2717</v>
      </c>
      <c r="E946" s="265" t="s">
        <v>117</v>
      </c>
      <c r="F946" s="245" t="s">
        <v>116</v>
      </c>
      <c r="G946" s="259" t="s">
        <v>528</v>
      </c>
      <c r="H946" s="259" t="s">
        <v>1932</v>
      </c>
      <c r="I946" s="260" t="s">
        <v>1933</v>
      </c>
      <c r="J946" s="261" t="s">
        <v>448</v>
      </c>
      <c r="K946" s="364" t="s">
        <v>453</v>
      </c>
      <c r="L946" s="361" t="s">
        <v>370</v>
      </c>
      <c r="M946" s="249"/>
      <c r="N946" s="229">
        <f>[2]pdc2018!N946</f>
        <v>24207.17</v>
      </c>
      <c r="O946" s="230">
        <f>[2]pdc2018!O946</f>
        <v>14200</v>
      </c>
      <c r="P946" s="230">
        <f>[2]pdc2018!P946</f>
        <v>22000</v>
      </c>
      <c r="Q946" s="230">
        <f>[2]pdc2018!Q946</f>
        <v>22000</v>
      </c>
      <c r="R946" s="230">
        <f>[2]pdc2018!R946</f>
        <v>22000</v>
      </c>
      <c r="S946" s="231">
        <f>[2]pdc2018!S946</f>
        <v>22000</v>
      </c>
      <c r="T946" s="229">
        <f t="shared" si="90"/>
        <v>0</v>
      </c>
      <c r="U946" s="232">
        <f t="shared" si="91"/>
        <v>0</v>
      </c>
      <c r="V946" s="229">
        <f t="shared" si="92"/>
        <v>0</v>
      </c>
      <c r="W946" s="232">
        <f t="shared" si="93"/>
        <v>0</v>
      </c>
      <c r="X946" s="229">
        <f t="shared" si="94"/>
        <v>0</v>
      </c>
      <c r="Y946" s="232">
        <f t="shared" si="95"/>
        <v>0</v>
      </c>
    </row>
    <row r="947" spans="1:25" ht="22.5" customHeight="1">
      <c r="A947" s="255" t="s">
        <v>119</v>
      </c>
      <c r="B947" s="256" t="s">
        <v>112</v>
      </c>
      <c r="C947" s="257" t="s">
        <v>2722</v>
      </c>
      <c r="D947" s="257" t="s">
        <v>2719</v>
      </c>
      <c r="E947" s="258" t="s">
        <v>121</v>
      </c>
      <c r="F947" s="236" t="s">
        <v>120</v>
      </c>
      <c r="G947" s="259"/>
      <c r="H947" s="259"/>
      <c r="I947" s="260"/>
      <c r="J947" s="261"/>
      <c r="K947" s="364"/>
      <c r="L947" s="365"/>
      <c r="M947" s="249"/>
      <c r="N947" s="229">
        <f>[2]pdc2018!N947</f>
        <v>0</v>
      </c>
      <c r="O947" s="230">
        <f>[2]pdc2018!O947</f>
        <v>0</v>
      </c>
      <c r="P947" s="230">
        <f>[2]pdc2018!P947</f>
        <v>0</v>
      </c>
      <c r="Q947" s="230">
        <f>[2]pdc2018!Q947</f>
        <v>0</v>
      </c>
      <c r="R947" s="230">
        <f>[2]pdc2018!R947</f>
        <v>0</v>
      </c>
      <c r="S947" s="231">
        <f>[2]pdc2018!S947</f>
        <v>0</v>
      </c>
      <c r="T947" s="229">
        <f t="shared" si="90"/>
        <v>0</v>
      </c>
      <c r="U947" s="232" t="str">
        <f t="shared" si="91"/>
        <v/>
      </c>
      <c r="V947" s="229">
        <f t="shared" si="92"/>
        <v>0</v>
      </c>
      <c r="W947" s="232" t="str">
        <f t="shared" si="93"/>
        <v/>
      </c>
      <c r="X947" s="229">
        <f t="shared" si="94"/>
        <v>0</v>
      </c>
      <c r="Y947" s="232" t="str">
        <f t="shared" si="95"/>
        <v/>
      </c>
    </row>
    <row r="948" spans="1:25" ht="22.5" customHeight="1">
      <c r="A948" s="262" t="s">
        <v>400</v>
      </c>
      <c r="B948" s="263" t="s">
        <v>112</v>
      </c>
      <c r="C948" s="264" t="s">
        <v>2722</v>
      </c>
      <c r="D948" s="264" t="s">
        <v>2717</v>
      </c>
      <c r="E948" s="265" t="s">
        <v>121</v>
      </c>
      <c r="F948" s="245" t="s">
        <v>120</v>
      </c>
      <c r="G948" s="259" t="s">
        <v>160</v>
      </c>
      <c r="H948" s="259" t="s">
        <v>3211</v>
      </c>
      <c r="I948" s="260" t="s">
        <v>993</v>
      </c>
      <c r="J948" s="261" t="s">
        <v>3163</v>
      </c>
      <c r="K948" s="364" t="s">
        <v>3165</v>
      </c>
      <c r="L948" s="361" t="s">
        <v>370</v>
      </c>
      <c r="M948" s="249"/>
      <c r="N948" s="229">
        <f>[2]pdc2018!N948</f>
        <v>0</v>
      </c>
      <c r="O948" s="230">
        <f>[2]pdc2018!O948</f>
        <v>0</v>
      </c>
      <c r="P948" s="230">
        <f>[2]pdc2018!P948</f>
        <v>0</v>
      </c>
      <c r="Q948" s="230">
        <f>[2]pdc2018!Q948</f>
        <v>0</v>
      </c>
      <c r="R948" s="230">
        <f>[2]pdc2018!R948</f>
        <v>0</v>
      </c>
      <c r="S948" s="231">
        <f>[2]pdc2018!S948</f>
        <v>0</v>
      </c>
      <c r="T948" s="229">
        <f t="shared" si="90"/>
        <v>0</v>
      </c>
      <c r="U948" s="232" t="str">
        <f t="shared" si="91"/>
        <v/>
      </c>
      <c r="V948" s="229">
        <f t="shared" si="92"/>
        <v>0</v>
      </c>
      <c r="W948" s="232" t="str">
        <f t="shared" si="93"/>
        <v/>
      </c>
      <c r="X948" s="229">
        <f t="shared" si="94"/>
        <v>0</v>
      </c>
      <c r="Y948" s="232" t="str">
        <f t="shared" si="95"/>
        <v/>
      </c>
    </row>
    <row r="949" spans="1:25" ht="22.5" customHeight="1">
      <c r="A949" s="255" t="s">
        <v>401</v>
      </c>
      <c r="B949" s="256" t="s">
        <v>112</v>
      </c>
      <c r="C949" s="257" t="s">
        <v>2723</v>
      </c>
      <c r="D949" s="257" t="s">
        <v>2719</v>
      </c>
      <c r="E949" s="258" t="s">
        <v>403</v>
      </c>
      <c r="F949" s="236" t="s">
        <v>402</v>
      </c>
      <c r="G949" s="259"/>
      <c r="H949" s="259"/>
      <c r="I949" s="260"/>
      <c r="J949" s="261"/>
      <c r="K949" s="364"/>
      <c r="L949" s="365"/>
      <c r="M949" s="249"/>
      <c r="N949" s="229">
        <f>[2]pdc2018!N949</f>
        <v>0</v>
      </c>
      <c r="O949" s="230">
        <f>[2]pdc2018!O949</f>
        <v>0</v>
      </c>
      <c r="P949" s="230">
        <f>[2]pdc2018!P949</f>
        <v>0</v>
      </c>
      <c r="Q949" s="230">
        <f>[2]pdc2018!Q949</f>
        <v>0</v>
      </c>
      <c r="R949" s="230">
        <f>[2]pdc2018!R949</f>
        <v>0</v>
      </c>
      <c r="S949" s="231">
        <f>[2]pdc2018!S949</f>
        <v>0</v>
      </c>
      <c r="T949" s="229">
        <f t="shared" si="90"/>
        <v>0</v>
      </c>
      <c r="U949" s="232" t="str">
        <f t="shared" si="91"/>
        <v/>
      </c>
      <c r="V949" s="229">
        <f t="shared" si="92"/>
        <v>0</v>
      </c>
      <c r="W949" s="232" t="str">
        <f t="shared" si="93"/>
        <v/>
      </c>
      <c r="X949" s="229">
        <f t="shared" si="94"/>
        <v>0</v>
      </c>
      <c r="Y949" s="232" t="str">
        <f t="shared" si="95"/>
        <v/>
      </c>
    </row>
    <row r="950" spans="1:25" ht="22.5" customHeight="1">
      <c r="A950" s="189" t="s">
        <v>404</v>
      </c>
      <c r="B950" s="242" t="s">
        <v>112</v>
      </c>
      <c r="C950" s="243" t="s">
        <v>2723</v>
      </c>
      <c r="D950" s="243" t="s">
        <v>2717</v>
      </c>
      <c r="E950" s="245" t="s">
        <v>1934</v>
      </c>
      <c r="F950" s="245" t="s">
        <v>402</v>
      </c>
      <c r="G950" s="246" t="s">
        <v>159</v>
      </c>
      <c r="H950" s="246" t="s">
        <v>2495</v>
      </c>
      <c r="I950" s="247" t="s">
        <v>2496</v>
      </c>
      <c r="J950" s="248" t="s">
        <v>3163</v>
      </c>
      <c r="K950" s="358" t="s">
        <v>3165</v>
      </c>
      <c r="L950" s="361" t="s">
        <v>370</v>
      </c>
      <c r="M950" s="249"/>
      <c r="N950" s="229">
        <f>[2]pdc2018!N950</f>
        <v>163200.84</v>
      </c>
      <c r="O950" s="230">
        <f>[2]pdc2018!O950</f>
        <v>165000</v>
      </c>
      <c r="P950" s="230">
        <f>[2]pdc2018!P950</f>
        <v>165000</v>
      </c>
      <c r="Q950" s="230">
        <f>[2]pdc2018!Q950</f>
        <v>165000</v>
      </c>
      <c r="R950" s="230">
        <f>[2]pdc2018!R950</f>
        <v>165000</v>
      </c>
      <c r="S950" s="231">
        <f>[2]pdc2018!S950</f>
        <v>165000</v>
      </c>
      <c r="T950" s="229">
        <f t="shared" si="90"/>
        <v>0</v>
      </c>
      <c r="U950" s="232">
        <f t="shared" si="91"/>
        <v>0</v>
      </c>
      <c r="V950" s="229">
        <f t="shared" si="92"/>
        <v>0</v>
      </c>
      <c r="W950" s="232">
        <f t="shared" si="93"/>
        <v>0</v>
      </c>
      <c r="X950" s="229">
        <f t="shared" si="94"/>
        <v>0</v>
      </c>
      <c r="Y950" s="232">
        <f t="shared" si="95"/>
        <v>0</v>
      </c>
    </row>
    <row r="951" spans="1:25" ht="22.5" customHeight="1">
      <c r="A951" s="189" t="s">
        <v>1935</v>
      </c>
      <c r="B951" s="242" t="s">
        <v>112</v>
      </c>
      <c r="C951" s="243" t="s">
        <v>2723</v>
      </c>
      <c r="D951" s="243" t="s">
        <v>2725</v>
      </c>
      <c r="E951" s="245" t="s">
        <v>1936</v>
      </c>
      <c r="F951" s="244" t="s">
        <v>1937</v>
      </c>
      <c r="G951" s="246" t="s">
        <v>159</v>
      </c>
      <c r="H951" s="246" t="s">
        <v>2495</v>
      </c>
      <c r="I951" s="247" t="s">
        <v>2496</v>
      </c>
      <c r="J951" s="248" t="s">
        <v>3163</v>
      </c>
      <c r="K951" s="358" t="s">
        <v>3165</v>
      </c>
      <c r="L951" s="361" t="s">
        <v>370</v>
      </c>
      <c r="M951" s="249"/>
      <c r="N951" s="229">
        <f>[2]pdc2018!N951</f>
        <v>1009140.3</v>
      </c>
      <c r="O951" s="230">
        <f>[2]pdc2018!O951</f>
        <v>1052000</v>
      </c>
      <c r="P951" s="230">
        <f>[2]pdc2018!P951</f>
        <v>1057000</v>
      </c>
      <c r="Q951" s="230">
        <f>[2]pdc2018!Q951</f>
        <v>1057000</v>
      </c>
      <c r="R951" s="230">
        <f>[2]pdc2018!R951</f>
        <v>1057000</v>
      </c>
      <c r="S951" s="231">
        <f>[2]pdc2018!S951</f>
        <v>1057000</v>
      </c>
      <c r="T951" s="229">
        <f t="shared" si="90"/>
        <v>0</v>
      </c>
      <c r="U951" s="232">
        <f t="shared" si="91"/>
        <v>0</v>
      </c>
      <c r="V951" s="229">
        <f t="shared" si="92"/>
        <v>0</v>
      </c>
      <c r="W951" s="232">
        <f t="shared" si="93"/>
        <v>0</v>
      </c>
      <c r="X951" s="229">
        <f t="shared" si="94"/>
        <v>0</v>
      </c>
      <c r="Y951" s="232">
        <f t="shared" si="95"/>
        <v>0</v>
      </c>
    </row>
    <row r="952" spans="1:25" ht="22.5" customHeight="1">
      <c r="A952" s="255" t="s">
        <v>405</v>
      </c>
      <c r="B952" s="256" t="s">
        <v>112</v>
      </c>
      <c r="C952" s="257" t="s">
        <v>2724</v>
      </c>
      <c r="D952" s="257" t="s">
        <v>2719</v>
      </c>
      <c r="E952" s="236" t="s">
        <v>407</v>
      </c>
      <c r="F952" s="236" t="s">
        <v>406</v>
      </c>
      <c r="G952" s="259"/>
      <c r="H952" s="259"/>
      <c r="I952" s="260"/>
      <c r="J952" s="261"/>
      <c r="K952" s="364"/>
      <c r="L952" s="365"/>
      <c r="M952" s="249"/>
      <c r="N952" s="229">
        <f>[2]pdc2018!N952</f>
        <v>0</v>
      </c>
      <c r="O952" s="230">
        <f>[2]pdc2018!O952</f>
        <v>0</v>
      </c>
      <c r="P952" s="230">
        <f>[2]pdc2018!P952</f>
        <v>0</v>
      </c>
      <c r="Q952" s="230">
        <f>[2]pdc2018!Q952</f>
        <v>0</v>
      </c>
      <c r="R952" s="230">
        <f>[2]pdc2018!R952</f>
        <v>0</v>
      </c>
      <c r="S952" s="231">
        <f>[2]pdc2018!S952</f>
        <v>0</v>
      </c>
      <c r="T952" s="229">
        <f t="shared" si="90"/>
        <v>0</v>
      </c>
      <c r="U952" s="232" t="str">
        <f t="shared" si="91"/>
        <v/>
      </c>
      <c r="V952" s="229">
        <f t="shared" si="92"/>
        <v>0</v>
      </c>
      <c r="W952" s="232" t="str">
        <f t="shared" si="93"/>
        <v/>
      </c>
      <c r="X952" s="229">
        <f t="shared" si="94"/>
        <v>0</v>
      </c>
      <c r="Y952" s="232" t="str">
        <f t="shared" si="95"/>
        <v/>
      </c>
    </row>
    <row r="953" spans="1:25" ht="22.5" customHeight="1">
      <c r="A953" s="262" t="s">
        <v>408</v>
      </c>
      <c r="B953" s="263" t="s">
        <v>112</v>
      </c>
      <c r="C953" s="264" t="s">
        <v>2724</v>
      </c>
      <c r="D953" s="264" t="s">
        <v>2717</v>
      </c>
      <c r="E953" s="245" t="s">
        <v>407</v>
      </c>
      <c r="F953" s="245" t="s">
        <v>406</v>
      </c>
      <c r="G953" s="259" t="s">
        <v>160</v>
      </c>
      <c r="H953" s="259" t="s">
        <v>3211</v>
      </c>
      <c r="I953" s="260" t="s">
        <v>993</v>
      </c>
      <c r="J953" s="261" t="s">
        <v>3163</v>
      </c>
      <c r="K953" s="364" t="s">
        <v>3165</v>
      </c>
      <c r="L953" s="361" t="s">
        <v>370</v>
      </c>
      <c r="M953" s="249"/>
      <c r="N953" s="229">
        <f>[2]pdc2018!N953</f>
        <v>252420.96</v>
      </c>
      <c r="O953" s="230">
        <f>[2]pdc2018!O953</f>
        <v>258000</v>
      </c>
      <c r="P953" s="230">
        <f>[2]pdc2018!P953</f>
        <v>250000</v>
      </c>
      <c r="Q953" s="230">
        <f>[2]pdc2018!Q953</f>
        <v>250000</v>
      </c>
      <c r="R953" s="230">
        <f>[2]pdc2018!R953</f>
        <v>250000</v>
      </c>
      <c r="S953" s="231">
        <f>[2]pdc2018!S953</f>
        <v>250000</v>
      </c>
      <c r="T953" s="229">
        <f t="shared" si="90"/>
        <v>0</v>
      </c>
      <c r="U953" s="232">
        <f t="shared" si="91"/>
        <v>0</v>
      </c>
      <c r="V953" s="229">
        <f t="shared" si="92"/>
        <v>0</v>
      </c>
      <c r="W953" s="232">
        <f t="shared" si="93"/>
        <v>0</v>
      </c>
      <c r="X953" s="229">
        <f t="shared" si="94"/>
        <v>0</v>
      </c>
      <c r="Y953" s="232">
        <f t="shared" si="95"/>
        <v>0</v>
      </c>
    </row>
    <row r="954" spans="1:25" ht="22.5" customHeight="1">
      <c r="A954" s="255" t="s">
        <v>409</v>
      </c>
      <c r="B954" s="256" t="s">
        <v>112</v>
      </c>
      <c r="C954" s="257" t="s">
        <v>1625</v>
      </c>
      <c r="D954" s="257" t="s">
        <v>2719</v>
      </c>
      <c r="E954" s="258" t="s">
        <v>114</v>
      </c>
      <c r="F954" s="236" t="s">
        <v>410</v>
      </c>
      <c r="G954" s="259"/>
      <c r="H954" s="259"/>
      <c r="I954" s="260"/>
      <c r="J954" s="261"/>
      <c r="K954" s="364"/>
      <c r="L954" s="365"/>
      <c r="M954" s="228"/>
      <c r="N954" s="229">
        <f>[2]pdc2018!N954</f>
        <v>0</v>
      </c>
      <c r="O954" s="230">
        <f>[2]pdc2018!O954</f>
        <v>0</v>
      </c>
      <c r="P954" s="230">
        <f>[2]pdc2018!P954</f>
        <v>0</v>
      </c>
      <c r="Q954" s="230">
        <f>[2]pdc2018!Q954</f>
        <v>0</v>
      </c>
      <c r="R954" s="230">
        <f>[2]pdc2018!R954</f>
        <v>0</v>
      </c>
      <c r="S954" s="231">
        <f>[2]pdc2018!S954</f>
        <v>0</v>
      </c>
      <c r="T954" s="229">
        <f t="shared" si="90"/>
        <v>0</v>
      </c>
      <c r="U954" s="232" t="str">
        <f t="shared" si="91"/>
        <v/>
      </c>
      <c r="V954" s="229">
        <f t="shared" si="92"/>
        <v>0</v>
      </c>
      <c r="W954" s="232" t="str">
        <f t="shared" si="93"/>
        <v/>
      </c>
      <c r="X954" s="229">
        <f t="shared" si="94"/>
        <v>0</v>
      </c>
      <c r="Y954" s="232" t="str">
        <f t="shared" si="95"/>
        <v/>
      </c>
    </row>
    <row r="955" spans="1:25" ht="22.5" customHeight="1">
      <c r="A955" s="262" t="s">
        <v>411</v>
      </c>
      <c r="B955" s="263" t="s">
        <v>112</v>
      </c>
      <c r="C955" s="264" t="s">
        <v>1625</v>
      </c>
      <c r="D955" s="264" t="s">
        <v>2717</v>
      </c>
      <c r="E955" s="265" t="s">
        <v>114</v>
      </c>
      <c r="F955" s="245" t="s">
        <v>410</v>
      </c>
      <c r="G955" s="259" t="s">
        <v>160</v>
      </c>
      <c r="H955" s="259" t="s">
        <v>3211</v>
      </c>
      <c r="I955" s="260" t="s">
        <v>993</v>
      </c>
      <c r="J955" s="261" t="s">
        <v>3163</v>
      </c>
      <c r="K955" s="364" t="s">
        <v>3165</v>
      </c>
      <c r="L955" s="361" t="s">
        <v>370</v>
      </c>
      <c r="M955" s="249"/>
      <c r="N955" s="229">
        <f>[2]pdc2018!N955</f>
        <v>3094967.97</v>
      </c>
      <c r="O955" s="230">
        <f>[2]pdc2018!O955</f>
        <v>2334000</v>
      </c>
      <c r="P955" s="230">
        <f>[2]pdc2018!P955</f>
        <v>2250000</v>
      </c>
      <c r="Q955" s="230">
        <f>[2]pdc2018!Q955</f>
        <v>2250000</v>
      </c>
      <c r="R955" s="230">
        <f>[2]pdc2018!R955</f>
        <v>2250000</v>
      </c>
      <c r="S955" s="231">
        <f>[2]pdc2018!S955</f>
        <v>2250000</v>
      </c>
      <c r="T955" s="229">
        <f t="shared" si="90"/>
        <v>0</v>
      </c>
      <c r="U955" s="232">
        <f t="shared" si="91"/>
        <v>0</v>
      </c>
      <c r="V955" s="229">
        <f t="shared" si="92"/>
        <v>0</v>
      </c>
      <c r="W955" s="232">
        <f t="shared" si="93"/>
        <v>0</v>
      </c>
      <c r="X955" s="229">
        <f t="shared" si="94"/>
        <v>0</v>
      </c>
      <c r="Y955" s="232">
        <f t="shared" si="95"/>
        <v>0</v>
      </c>
    </row>
    <row r="956" spans="1:25" ht="22.5" customHeight="1">
      <c r="A956" s="219" t="s">
        <v>412</v>
      </c>
      <c r="B956" s="220" t="s">
        <v>413</v>
      </c>
      <c r="C956" s="221" t="s">
        <v>2718</v>
      </c>
      <c r="D956" s="221" t="s">
        <v>2719</v>
      </c>
      <c r="E956" s="222" t="s">
        <v>415</v>
      </c>
      <c r="F956" s="222" t="s">
        <v>414</v>
      </c>
      <c r="G956" s="223"/>
      <c r="H956" s="223"/>
      <c r="I956" s="224"/>
      <c r="J956" s="225"/>
      <c r="K956" s="362"/>
      <c r="L956" s="363"/>
      <c r="M956" s="249"/>
      <c r="N956" s="229">
        <f>[2]pdc2018!N956</f>
        <v>0</v>
      </c>
      <c r="O956" s="230">
        <f>[2]pdc2018!O956</f>
        <v>0</v>
      </c>
      <c r="P956" s="230">
        <f>[2]pdc2018!P956</f>
        <v>0</v>
      </c>
      <c r="Q956" s="230">
        <f>[2]pdc2018!Q956</f>
        <v>0</v>
      </c>
      <c r="R956" s="230">
        <f>[2]pdc2018!R956</f>
        <v>0</v>
      </c>
      <c r="S956" s="231">
        <f>[2]pdc2018!S956</f>
        <v>0</v>
      </c>
      <c r="T956" s="229">
        <f t="shared" si="90"/>
        <v>0</v>
      </c>
      <c r="U956" s="232" t="str">
        <f t="shared" si="91"/>
        <v/>
      </c>
      <c r="V956" s="229">
        <f t="shared" si="92"/>
        <v>0</v>
      </c>
      <c r="W956" s="232" t="str">
        <f t="shared" si="93"/>
        <v/>
      </c>
      <c r="X956" s="229">
        <f t="shared" si="94"/>
        <v>0</v>
      </c>
      <c r="Y956" s="232" t="str">
        <f t="shared" si="95"/>
        <v/>
      </c>
    </row>
    <row r="957" spans="1:25" ht="26.25" customHeight="1">
      <c r="A957" s="255" t="s">
        <v>416</v>
      </c>
      <c r="B957" s="256" t="s">
        <v>413</v>
      </c>
      <c r="C957" s="257" t="s">
        <v>2720</v>
      </c>
      <c r="D957" s="257" t="s">
        <v>2719</v>
      </c>
      <c r="E957" s="236" t="s">
        <v>417</v>
      </c>
      <c r="F957" s="236" t="s">
        <v>1938</v>
      </c>
      <c r="G957" s="259"/>
      <c r="H957" s="259"/>
      <c r="I957" s="260"/>
      <c r="J957" s="261"/>
      <c r="K957" s="364"/>
      <c r="L957" s="365"/>
      <c r="M957" s="249"/>
      <c r="N957" s="229">
        <f>[2]pdc2018!N957</f>
        <v>0</v>
      </c>
      <c r="O957" s="230">
        <f>[2]pdc2018!O957</f>
        <v>0</v>
      </c>
      <c r="P957" s="230">
        <f>[2]pdc2018!P957</f>
        <v>0</v>
      </c>
      <c r="Q957" s="230">
        <f>[2]pdc2018!Q957</f>
        <v>0</v>
      </c>
      <c r="R957" s="230">
        <f>[2]pdc2018!R957</f>
        <v>0</v>
      </c>
      <c r="S957" s="231">
        <f>[2]pdc2018!S957</f>
        <v>0</v>
      </c>
      <c r="T957" s="229">
        <f t="shared" si="90"/>
        <v>0</v>
      </c>
      <c r="U957" s="232" t="str">
        <f t="shared" si="91"/>
        <v/>
      </c>
      <c r="V957" s="229">
        <f t="shared" si="92"/>
        <v>0</v>
      </c>
      <c r="W957" s="232" t="str">
        <f t="shared" si="93"/>
        <v/>
      </c>
      <c r="X957" s="229">
        <f t="shared" si="94"/>
        <v>0</v>
      </c>
      <c r="Y957" s="232" t="str">
        <f t="shared" si="95"/>
        <v/>
      </c>
    </row>
    <row r="958" spans="1:25" ht="22.5" customHeight="1">
      <c r="A958" s="262" t="s">
        <v>418</v>
      </c>
      <c r="B958" s="263" t="s">
        <v>413</v>
      </c>
      <c r="C958" s="264" t="s">
        <v>2720</v>
      </c>
      <c r="D958" s="264" t="s">
        <v>2717</v>
      </c>
      <c r="E958" s="245" t="s">
        <v>420</v>
      </c>
      <c r="F958" s="245" t="s">
        <v>419</v>
      </c>
      <c r="G958" s="259" t="s">
        <v>515</v>
      </c>
      <c r="H958" s="259" t="s">
        <v>1939</v>
      </c>
      <c r="I958" s="260" t="s">
        <v>421</v>
      </c>
      <c r="J958" s="261" t="s">
        <v>2435</v>
      </c>
      <c r="K958" s="364" t="s">
        <v>2436</v>
      </c>
      <c r="L958" s="366" t="s">
        <v>422</v>
      </c>
      <c r="M958" s="249"/>
      <c r="N958" s="229">
        <f>[2]pdc2018!N958</f>
        <v>56.05</v>
      </c>
      <c r="O958" s="230">
        <f>[2]pdc2018!O958</f>
        <v>0</v>
      </c>
      <c r="P958" s="230">
        <f>[2]pdc2018!P958</f>
        <v>0</v>
      </c>
      <c r="Q958" s="230">
        <f>[2]pdc2018!Q958</f>
        <v>0</v>
      </c>
      <c r="R958" s="230">
        <f>[2]pdc2018!R958</f>
        <v>0</v>
      </c>
      <c r="S958" s="231">
        <f>[2]pdc2018!S958</f>
        <v>0</v>
      </c>
      <c r="T958" s="229">
        <f t="shared" si="90"/>
        <v>0</v>
      </c>
      <c r="U958" s="232" t="str">
        <f t="shared" si="91"/>
        <v/>
      </c>
      <c r="V958" s="229">
        <f t="shared" si="92"/>
        <v>0</v>
      </c>
      <c r="W958" s="232" t="str">
        <f t="shared" si="93"/>
        <v/>
      </c>
      <c r="X958" s="229">
        <f t="shared" si="94"/>
        <v>0</v>
      </c>
      <c r="Y958" s="232" t="str">
        <f t="shared" si="95"/>
        <v/>
      </c>
    </row>
    <row r="959" spans="1:25" ht="26.25" customHeight="1">
      <c r="A959" s="262" t="s">
        <v>423</v>
      </c>
      <c r="B959" s="263" t="s">
        <v>413</v>
      </c>
      <c r="C959" s="264" t="s">
        <v>2720</v>
      </c>
      <c r="D959" s="264" t="s">
        <v>2725</v>
      </c>
      <c r="E959" s="265" t="s">
        <v>425</v>
      </c>
      <c r="F959" s="245" t="s">
        <v>424</v>
      </c>
      <c r="G959" s="259" t="s">
        <v>514</v>
      </c>
      <c r="H959" s="259" t="s">
        <v>1940</v>
      </c>
      <c r="I959" s="260" t="s">
        <v>1941</v>
      </c>
      <c r="J959" s="261" t="s">
        <v>2435</v>
      </c>
      <c r="K959" s="364" t="s">
        <v>2436</v>
      </c>
      <c r="L959" s="366" t="s">
        <v>422</v>
      </c>
      <c r="M959" s="249"/>
      <c r="N959" s="229">
        <f>[2]pdc2018!N959</f>
        <v>0</v>
      </c>
      <c r="O959" s="230">
        <f>[2]pdc2018!O959</f>
        <v>0</v>
      </c>
      <c r="P959" s="230">
        <f>[2]pdc2018!P959</f>
        <v>0</v>
      </c>
      <c r="Q959" s="230">
        <f>[2]pdc2018!Q959</f>
        <v>0</v>
      </c>
      <c r="R959" s="230">
        <f>[2]pdc2018!R959</f>
        <v>0</v>
      </c>
      <c r="S959" s="231">
        <f>[2]pdc2018!S959</f>
        <v>0</v>
      </c>
      <c r="T959" s="229">
        <f t="shared" si="90"/>
        <v>0</v>
      </c>
      <c r="U959" s="232" t="str">
        <f t="shared" si="91"/>
        <v/>
      </c>
      <c r="V959" s="229">
        <f t="shared" si="92"/>
        <v>0</v>
      </c>
      <c r="W959" s="232" t="str">
        <f t="shared" si="93"/>
        <v/>
      </c>
      <c r="X959" s="229">
        <f t="shared" si="94"/>
        <v>0</v>
      </c>
      <c r="Y959" s="232" t="str">
        <f t="shared" si="95"/>
        <v/>
      </c>
    </row>
    <row r="960" spans="1:25" ht="22.5" customHeight="1">
      <c r="A960" s="255" t="s">
        <v>426</v>
      </c>
      <c r="B960" s="256" t="s">
        <v>413</v>
      </c>
      <c r="C960" s="257" t="s">
        <v>2721</v>
      </c>
      <c r="D960" s="257" t="s">
        <v>2719</v>
      </c>
      <c r="E960" s="236" t="s">
        <v>428</v>
      </c>
      <c r="F960" s="236" t="s">
        <v>427</v>
      </c>
      <c r="G960" s="259"/>
      <c r="H960" s="259"/>
      <c r="I960" s="260"/>
      <c r="J960" s="261"/>
      <c r="K960" s="364"/>
      <c r="L960" s="365"/>
      <c r="M960" s="249"/>
      <c r="N960" s="229">
        <f>[2]pdc2018!N960</f>
        <v>0</v>
      </c>
      <c r="O960" s="230">
        <f>[2]pdc2018!O960</f>
        <v>0</v>
      </c>
      <c r="P960" s="230">
        <f>[2]pdc2018!P960</f>
        <v>0</v>
      </c>
      <c r="Q960" s="230">
        <f>[2]pdc2018!Q960</f>
        <v>0</v>
      </c>
      <c r="R960" s="230">
        <f>[2]pdc2018!R960</f>
        <v>0</v>
      </c>
      <c r="S960" s="231">
        <f>[2]pdc2018!S960</f>
        <v>0</v>
      </c>
      <c r="T960" s="229">
        <f t="shared" si="90"/>
        <v>0</v>
      </c>
      <c r="U960" s="232" t="str">
        <f t="shared" si="91"/>
        <v/>
      </c>
      <c r="V960" s="229">
        <f t="shared" si="92"/>
        <v>0</v>
      </c>
      <c r="W960" s="232" t="str">
        <f t="shared" si="93"/>
        <v/>
      </c>
      <c r="X960" s="229">
        <f t="shared" si="94"/>
        <v>0</v>
      </c>
      <c r="Y960" s="232" t="str">
        <f t="shared" si="95"/>
        <v/>
      </c>
    </row>
    <row r="961" spans="1:25" ht="22.5" customHeight="1">
      <c r="A961" s="262" t="s">
        <v>429</v>
      </c>
      <c r="B961" s="263" t="s">
        <v>413</v>
      </c>
      <c r="C961" s="264" t="s">
        <v>2721</v>
      </c>
      <c r="D961" s="264" t="s">
        <v>2717</v>
      </c>
      <c r="E961" s="245" t="s">
        <v>428</v>
      </c>
      <c r="F961" s="245" t="s">
        <v>427</v>
      </c>
      <c r="G961" s="259" t="s">
        <v>518</v>
      </c>
      <c r="H961" s="259" t="s">
        <v>430</v>
      </c>
      <c r="I961" s="260" t="s">
        <v>431</v>
      </c>
      <c r="J961" s="261" t="s">
        <v>2435</v>
      </c>
      <c r="K961" s="364" t="s">
        <v>2436</v>
      </c>
      <c r="L961" s="366" t="s">
        <v>422</v>
      </c>
      <c r="M961" s="249"/>
      <c r="N961" s="229">
        <f>[2]pdc2018!N961</f>
        <v>0</v>
      </c>
      <c r="O961" s="230">
        <f>[2]pdc2018!O961</f>
        <v>0</v>
      </c>
      <c r="P961" s="230">
        <f>[2]pdc2018!P961</f>
        <v>0</v>
      </c>
      <c r="Q961" s="230">
        <f>[2]pdc2018!Q961</f>
        <v>0</v>
      </c>
      <c r="R961" s="230">
        <f>[2]pdc2018!R961</f>
        <v>0</v>
      </c>
      <c r="S961" s="231">
        <f>[2]pdc2018!S961</f>
        <v>0</v>
      </c>
      <c r="T961" s="229">
        <f t="shared" si="90"/>
        <v>0</v>
      </c>
      <c r="U961" s="232" t="str">
        <f t="shared" si="91"/>
        <v/>
      </c>
      <c r="V961" s="229">
        <f t="shared" si="92"/>
        <v>0</v>
      </c>
      <c r="W961" s="232" t="str">
        <f t="shared" si="93"/>
        <v/>
      </c>
      <c r="X961" s="229">
        <f t="shared" si="94"/>
        <v>0</v>
      </c>
      <c r="Y961" s="232" t="str">
        <f t="shared" si="95"/>
        <v/>
      </c>
    </row>
    <row r="962" spans="1:25" ht="22.5" customHeight="1">
      <c r="A962" s="255" t="s">
        <v>432</v>
      </c>
      <c r="B962" s="256" t="s">
        <v>413</v>
      </c>
      <c r="C962" s="257" t="s">
        <v>1625</v>
      </c>
      <c r="D962" s="257" t="s">
        <v>2719</v>
      </c>
      <c r="E962" s="236" t="s">
        <v>434</v>
      </c>
      <c r="F962" s="236" t="s">
        <v>433</v>
      </c>
      <c r="G962" s="259"/>
      <c r="H962" s="259"/>
      <c r="I962" s="260"/>
      <c r="J962" s="261"/>
      <c r="K962" s="364"/>
      <c r="L962" s="365"/>
      <c r="M962" s="249"/>
      <c r="N962" s="229">
        <f>[2]pdc2018!N962</f>
        <v>0</v>
      </c>
      <c r="O962" s="230">
        <f>[2]pdc2018!O962</f>
        <v>0</v>
      </c>
      <c r="P962" s="230">
        <f>[2]pdc2018!P962</f>
        <v>0</v>
      </c>
      <c r="Q962" s="230">
        <f>[2]pdc2018!Q962</f>
        <v>0</v>
      </c>
      <c r="R962" s="230">
        <f>[2]pdc2018!R962</f>
        <v>0</v>
      </c>
      <c r="S962" s="231">
        <f>[2]pdc2018!S962</f>
        <v>0</v>
      </c>
      <c r="T962" s="229">
        <f t="shared" si="90"/>
        <v>0</v>
      </c>
      <c r="U962" s="232" t="str">
        <f t="shared" si="91"/>
        <v/>
      </c>
      <c r="V962" s="229">
        <f t="shared" si="92"/>
        <v>0</v>
      </c>
      <c r="W962" s="232" t="str">
        <f t="shared" si="93"/>
        <v/>
      </c>
      <c r="X962" s="229">
        <f t="shared" si="94"/>
        <v>0</v>
      </c>
      <c r="Y962" s="232" t="str">
        <f t="shared" si="95"/>
        <v/>
      </c>
    </row>
    <row r="963" spans="1:25" ht="22.5" customHeight="1">
      <c r="A963" s="262" t="s">
        <v>435</v>
      </c>
      <c r="B963" s="263" t="s">
        <v>413</v>
      </c>
      <c r="C963" s="264" t="s">
        <v>1625</v>
      </c>
      <c r="D963" s="264" t="s">
        <v>2717</v>
      </c>
      <c r="E963" s="245" t="s">
        <v>4176</v>
      </c>
      <c r="F963" s="245" t="s">
        <v>4177</v>
      </c>
      <c r="G963" s="259" t="s">
        <v>516</v>
      </c>
      <c r="H963" s="259" t="s">
        <v>1942</v>
      </c>
      <c r="I963" s="260" t="s">
        <v>436</v>
      </c>
      <c r="J963" s="261" t="s">
        <v>2435</v>
      </c>
      <c r="K963" s="364" t="s">
        <v>2436</v>
      </c>
      <c r="L963" s="366" t="s">
        <v>422</v>
      </c>
      <c r="M963" s="228"/>
      <c r="N963" s="229">
        <f>[2]pdc2018!N963</f>
        <v>7203.52</v>
      </c>
      <c r="O963" s="230">
        <f>[2]pdc2018!O963</f>
        <v>7200</v>
      </c>
      <c r="P963" s="230">
        <f>[2]pdc2018!P963</f>
        <v>7200</v>
      </c>
      <c r="Q963" s="230">
        <f>[2]pdc2018!Q963</f>
        <v>7200</v>
      </c>
      <c r="R963" s="230">
        <f>[2]pdc2018!R963</f>
        <v>7200</v>
      </c>
      <c r="S963" s="231">
        <f>[2]pdc2018!S963</f>
        <v>7200</v>
      </c>
      <c r="T963" s="229">
        <f t="shared" si="90"/>
        <v>0</v>
      </c>
      <c r="U963" s="232">
        <f t="shared" si="91"/>
        <v>0</v>
      </c>
      <c r="V963" s="229">
        <f t="shared" si="92"/>
        <v>0</v>
      </c>
      <c r="W963" s="232">
        <f t="shared" si="93"/>
        <v>0</v>
      </c>
      <c r="X963" s="229">
        <f t="shared" si="94"/>
        <v>0</v>
      </c>
      <c r="Y963" s="232">
        <f t="shared" si="95"/>
        <v>0</v>
      </c>
    </row>
    <row r="964" spans="1:25" ht="22.5" customHeight="1">
      <c r="A964" s="262" t="s">
        <v>437</v>
      </c>
      <c r="B964" s="263" t="s">
        <v>413</v>
      </c>
      <c r="C964" s="264" t="s">
        <v>1625</v>
      </c>
      <c r="D964" s="264" t="s">
        <v>2725</v>
      </c>
      <c r="E964" s="245" t="s">
        <v>439</v>
      </c>
      <c r="F964" s="245" t="s">
        <v>438</v>
      </c>
      <c r="G964" s="259" t="s">
        <v>517</v>
      </c>
      <c r="H964" s="259" t="s">
        <v>1943</v>
      </c>
      <c r="I964" s="260" t="s">
        <v>440</v>
      </c>
      <c r="J964" s="261" t="s">
        <v>2435</v>
      </c>
      <c r="K964" s="364" t="s">
        <v>2436</v>
      </c>
      <c r="L964" s="366" t="s">
        <v>422</v>
      </c>
      <c r="M964" s="249"/>
      <c r="N964" s="229">
        <f>[2]pdc2018!N964</f>
        <v>0</v>
      </c>
      <c r="O964" s="230">
        <f>[2]pdc2018!O964</f>
        <v>0</v>
      </c>
      <c r="P964" s="230">
        <f>[2]pdc2018!P964</f>
        <v>0</v>
      </c>
      <c r="Q964" s="230">
        <f>[2]pdc2018!Q964</f>
        <v>0</v>
      </c>
      <c r="R964" s="230">
        <f>[2]pdc2018!R964</f>
        <v>0</v>
      </c>
      <c r="S964" s="231">
        <f>[2]pdc2018!S964</f>
        <v>0</v>
      </c>
      <c r="T964" s="229">
        <f t="shared" si="90"/>
        <v>0</v>
      </c>
      <c r="U964" s="232" t="str">
        <f t="shared" si="91"/>
        <v/>
      </c>
      <c r="V964" s="229">
        <f t="shared" si="92"/>
        <v>0</v>
      </c>
      <c r="W964" s="232" t="str">
        <f t="shared" si="93"/>
        <v/>
      </c>
      <c r="X964" s="229">
        <f t="shared" si="94"/>
        <v>0</v>
      </c>
      <c r="Y964" s="232" t="str">
        <f t="shared" si="95"/>
        <v/>
      </c>
    </row>
    <row r="965" spans="1:25" ht="22.5" customHeight="1">
      <c r="A965" s="219" t="s">
        <v>441</v>
      </c>
      <c r="B965" s="220" t="s">
        <v>442</v>
      </c>
      <c r="C965" s="221" t="s">
        <v>2718</v>
      </c>
      <c r="D965" s="221" t="s">
        <v>2719</v>
      </c>
      <c r="E965" s="222" t="s">
        <v>1944</v>
      </c>
      <c r="F965" s="222" t="s">
        <v>443</v>
      </c>
      <c r="G965" s="223"/>
      <c r="H965" s="223"/>
      <c r="I965" s="224"/>
      <c r="J965" s="225"/>
      <c r="K965" s="362"/>
      <c r="L965" s="363"/>
      <c r="M965" s="249"/>
      <c r="N965" s="229">
        <f>[2]pdc2018!N965</f>
        <v>0</v>
      </c>
      <c r="O965" s="230">
        <f>[2]pdc2018!O965</f>
        <v>0</v>
      </c>
      <c r="P965" s="230">
        <f>[2]pdc2018!P965</f>
        <v>0</v>
      </c>
      <c r="Q965" s="230">
        <f>[2]pdc2018!Q965</f>
        <v>0</v>
      </c>
      <c r="R965" s="230">
        <f>[2]pdc2018!R965</f>
        <v>0</v>
      </c>
      <c r="S965" s="231">
        <f>[2]pdc2018!S965</f>
        <v>0</v>
      </c>
      <c r="T965" s="229">
        <f t="shared" si="90"/>
        <v>0</v>
      </c>
      <c r="U965" s="232" t="str">
        <f t="shared" si="91"/>
        <v/>
      </c>
      <c r="V965" s="229">
        <f t="shared" si="92"/>
        <v>0</v>
      </c>
      <c r="W965" s="232" t="str">
        <f t="shared" si="93"/>
        <v/>
      </c>
      <c r="X965" s="229">
        <f t="shared" si="94"/>
        <v>0</v>
      </c>
      <c r="Y965" s="232" t="str">
        <f t="shared" si="95"/>
        <v/>
      </c>
    </row>
    <row r="966" spans="1:25" ht="22.5" customHeight="1">
      <c r="A966" s="255" t="s">
        <v>445</v>
      </c>
      <c r="B966" s="256" t="s">
        <v>442</v>
      </c>
      <c r="C966" s="257" t="s">
        <v>2720</v>
      </c>
      <c r="D966" s="257" t="s">
        <v>2719</v>
      </c>
      <c r="E966" s="236" t="s">
        <v>444</v>
      </c>
      <c r="F966" s="236" t="s">
        <v>443</v>
      </c>
      <c r="G966" s="259"/>
      <c r="H966" s="259"/>
      <c r="I966" s="260"/>
      <c r="J966" s="261"/>
      <c r="K966" s="364"/>
      <c r="L966" s="365"/>
      <c r="M966" s="249"/>
      <c r="N966" s="229">
        <f>[2]pdc2018!N966</f>
        <v>0</v>
      </c>
      <c r="O966" s="230">
        <f>[2]pdc2018!O966</f>
        <v>0</v>
      </c>
      <c r="P966" s="230">
        <f>[2]pdc2018!P966</f>
        <v>0</v>
      </c>
      <c r="Q966" s="230">
        <f>[2]pdc2018!Q966</f>
        <v>0</v>
      </c>
      <c r="R966" s="230">
        <f>[2]pdc2018!R966</f>
        <v>0</v>
      </c>
      <c r="S966" s="231">
        <f>[2]pdc2018!S966</f>
        <v>0</v>
      </c>
      <c r="T966" s="229">
        <f t="shared" si="90"/>
        <v>0</v>
      </c>
      <c r="U966" s="232" t="str">
        <f t="shared" si="91"/>
        <v/>
      </c>
      <c r="V966" s="229">
        <f t="shared" si="92"/>
        <v>0</v>
      </c>
      <c r="W966" s="232" t="str">
        <f t="shared" si="93"/>
        <v/>
      </c>
      <c r="X966" s="229">
        <f t="shared" si="94"/>
        <v>0</v>
      </c>
      <c r="Y966" s="232" t="str">
        <f t="shared" si="95"/>
        <v/>
      </c>
    </row>
    <row r="967" spans="1:25" ht="28.5" customHeight="1">
      <c r="A967" s="262" t="s">
        <v>1945</v>
      </c>
      <c r="B967" s="263" t="s">
        <v>442</v>
      </c>
      <c r="C967" s="264" t="s">
        <v>2720</v>
      </c>
      <c r="D967" s="264" t="s">
        <v>2358</v>
      </c>
      <c r="E967" s="245" t="s">
        <v>4178</v>
      </c>
      <c r="F967" s="265" t="s">
        <v>4179</v>
      </c>
      <c r="G967" s="259" t="s">
        <v>1123</v>
      </c>
      <c r="H967" s="259" t="s">
        <v>1946</v>
      </c>
      <c r="I967" s="260" t="s">
        <v>1947</v>
      </c>
      <c r="J967" s="261" t="s">
        <v>448</v>
      </c>
      <c r="K967" s="364" t="s">
        <v>453</v>
      </c>
      <c r="L967" s="366" t="s">
        <v>447</v>
      </c>
      <c r="M967" s="249"/>
      <c r="N967" s="229">
        <f>[2]pdc2018!N967</f>
        <v>0</v>
      </c>
      <c r="O967" s="230">
        <f>[2]pdc2018!O967</f>
        <v>0</v>
      </c>
      <c r="P967" s="230">
        <f>[2]pdc2018!P967</f>
        <v>0</v>
      </c>
      <c r="Q967" s="230">
        <f>[2]pdc2018!Q967</f>
        <v>0</v>
      </c>
      <c r="R967" s="230">
        <f>[2]pdc2018!R967</f>
        <v>0</v>
      </c>
      <c r="S967" s="231">
        <f>[2]pdc2018!S967</f>
        <v>0</v>
      </c>
      <c r="T967" s="229">
        <f t="shared" si="90"/>
        <v>0</v>
      </c>
      <c r="U967" s="232" t="str">
        <f t="shared" si="91"/>
        <v/>
      </c>
      <c r="V967" s="229">
        <f t="shared" si="92"/>
        <v>0</v>
      </c>
      <c r="W967" s="232" t="str">
        <f t="shared" si="93"/>
        <v/>
      </c>
      <c r="X967" s="229">
        <f t="shared" si="94"/>
        <v>0</v>
      </c>
      <c r="Y967" s="232" t="str">
        <f t="shared" si="95"/>
        <v/>
      </c>
    </row>
    <row r="968" spans="1:25" ht="28.5" customHeight="1">
      <c r="A968" s="262" t="s">
        <v>1948</v>
      </c>
      <c r="B968" s="263" t="s">
        <v>442</v>
      </c>
      <c r="C968" s="264" t="s">
        <v>2720</v>
      </c>
      <c r="D968" s="264" t="s">
        <v>893</v>
      </c>
      <c r="E968" s="245" t="s">
        <v>1949</v>
      </c>
      <c r="F968" s="265" t="s">
        <v>1950</v>
      </c>
      <c r="G968" s="259" t="s">
        <v>1124</v>
      </c>
      <c r="H968" s="259" t="s">
        <v>1951</v>
      </c>
      <c r="I968" s="260" t="s">
        <v>1952</v>
      </c>
      <c r="J968" s="261" t="s">
        <v>448</v>
      </c>
      <c r="K968" s="364" t="s">
        <v>453</v>
      </c>
      <c r="L968" s="366" t="s">
        <v>447</v>
      </c>
      <c r="M968" s="249"/>
      <c r="N968" s="229">
        <f>[2]pdc2018!N968</f>
        <v>9854724.0999999996</v>
      </c>
      <c r="O968" s="230">
        <f>[2]pdc2018!O968</f>
        <v>0</v>
      </c>
      <c r="P968" s="230">
        <f>[2]pdc2018!P968</f>
        <v>0</v>
      </c>
      <c r="Q968" s="230">
        <f>[2]pdc2018!Q968</f>
        <v>0</v>
      </c>
      <c r="R968" s="230">
        <f>[2]pdc2018!R968</f>
        <v>0</v>
      </c>
      <c r="S968" s="231">
        <f>[2]pdc2018!S968</f>
        <v>0</v>
      </c>
      <c r="T968" s="229">
        <f t="shared" si="90"/>
        <v>0</v>
      </c>
      <c r="U968" s="232" t="str">
        <f t="shared" si="91"/>
        <v/>
      </c>
      <c r="V968" s="229">
        <f t="shared" si="92"/>
        <v>0</v>
      </c>
      <c r="W968" s="232" t="str">
        <f t="shared" si="93"/>
        <v/>
      </c>
      <c r="X968" s="229">
        <f t="shared" si="94"/>
        <v>0</v>
      </c>
      <c r="Y968" s="232" t="str">
        <f t="shared" si="95"/>
        <v/>
      </c>
    </row>
    <row r="969" spans="1:25" ht="39.75" customHeight="1">
      <c r="A969" s="262" t="s">
        <v>1953</v>
      </c>
      <c r="B969" s="263" t="s">
        <v>442</v>
      </c>
      <c r="C969" s="264" t="s">
        <v>2720</v>
      </c>
      <c r="D969" s="264" t="s">
        <v>894</v>
      </c>
      <c r="E969" s="245" t="s">
        <v>1954</v>
      </c>
      <c r="F969" s="265" t="s">
        <v>1955</v>
      </c>
      <c r="G969" s="259" t="s">
        <v>1125</v>
      </c>
      <c r="H969" s="259" t="s">
        <v>1956</v>
      </c>
      <c r="I969" s="260" t="s">
        <v>2778</v>
      </c>
      <c r="J969" s="261" t="s">
        <v>448</v>
      </c>
      <c r="K969" s="364" t="s">
        <v>453</v>
      </c>
      <c r="L969" s="366" t="s">
        <v>447</v>
      </c>
      <c r="M969" s="249"/>
      <c r="N969" s="229">
        <f>[2]pdc2018!N969</f>
        <v>32889.31</v>
      </c>
      <c r="O969" s="230">
        <f>[2]pdc2018!O969</f>
        <v>0</v>
      </c>
      <c r="P969" s="230">
        <f>[2]pdc2018!P969</f>
        <v>0</v>
      </c>
      <c r="Q969" s="230">
        <f>[2]pdc2018!Q969</f>
        <v>0</v>
      </c>
      <c r="R969" s="230">
        <f>[2]pdc2018!R969</f>
        <v>0</v>
      </c>
      <c r="S969" s="231">
        <f>[2]pdc2018!S969</f>
        <v>0</v>
      </c>
      <c r="T969" s="229">
        <f t="shared" si="90"/>
        <v>0</v>
      </c>
      <c r="U969" s="232" t="str">
        <f t="shared" si="91"/>
        <v/>
      </c>
      <c r="V969" s="229">
        <f t="shared" si="92"/>
        <v>0</v>
      </c>
      <c r="W969" s="232" t="str">
        <f t="shared" si="93"/>
        <v/>
      </c>
      <c r="X969" s="229">
        <f t="shared" si="94"/>
        <v>0</v>
      </c>
      <c r="Y969" s="232" t="str">
        <f t="shared" si="95"/>
        <v/>
      </c>
    </row>
    <row r="970" spans="1:25" ht="39.75" customHeight="1">
      <c r="A970" s="262" t="s">
        <v>2779</v>
      </c>
      <c r="B970" s="263" t="s">
        <v>442</v>
      </c>
      <c r="C970" s="264" t="s">
        <v>2720</v>
      </c>
      <c r="D970" s="264" t="s">
        <v>1958</v>
      </c>
      <c r="E970" s="245" t="s">
        <v>2780</v>
      </c>
      <c r="F970" s="265" t="s">
        <v>2781</v>
      </c>
      <c r="G970" s="259" t="s">
        <v>1126</v>
      </c>
      <c r="H970" s="259" t="s">
        <v>2782</v>
      </c>
      <c r="I970" s="260" t="s">
        <v>2783</v>
      </c>
      <c r="J970" s="261" t="s">
        <v>448</v>
      </c>
      <c r="K970" s="364" t="s">
        <v>453</v>
      </c>
      <c r="L970" s="366" t="s">
        <v>447</v>
      </c>
      <c r="M970" s="249"/>
      <c r="N970" s="229">
        <f>[2]pdc2018!N970</f>
        <v>138.47</v>
      </c>
      <c r="O970" s="230">
        <f>[2]pdc2018!O970</f>
        <v>0</v>
      </c>
      <c r="P970" s="230">
        <f>[2]pdc2018!P970</f>
        <v>0</v>
      </c>
      <c r="Q970" s="230">
        <f>[2]pdc2018!Q970</f>
        <v>0</v>
      </c>
      <c r="R970" s="230">
        <f>[2]pdc2018!R970</f>
        <v>0</v>
      </c>
      <c r="S970" s="231">
        <f>[2]pdc2018!S970</f>
        <v>0</v>
      </c>
      <c r="T970" s="229">
        <f t="shared" si="90"/>
        <v>0</v>
      </c>
      <c r="U970" s="232" t="str">
        <f t="shared" si="91"/>
        <v/>
      </c>
      <c r="V970" s="229">
        <f t="shared" si="92"/>
        <v>0</v>
      </c>
      <c r="W970" s="232" t="str">
        <f t="shared" si="93"/>
        <v/>
      </c>
      <c r="X970" s="229">
        <f t="shared" si="94"/>
        <v>0</v>
      </c>
      <c r="Y970" s="232" t="str">
        <f t="shared" si="95"/>
        <v/>
      </c>
    </row>
    <row r="971" spans="1:25" ht="39.75" customHeight="1">
      <c r="A971" s="262" t="s">
        <v>2784</v>
      </c>
      <c r="B971" s="263" t="s">
        <v>442</v>
      </c>
      <c r="C971" s="264" t="s">
        <v>2720</v>
      </c>
      <c r="D971" s="264" t="s">
        <v>1624</v>
      </c>
      <c r="E971" s="245" t="s">
        <v>2785</v>
      </c>
      <c r="F971" s="265" t="s">
        <v>2786</v>
      </c>
      <c r="G971" s="259" t="s">
        <v>1127</v>
      </c>
      <c r="H971" s="259" t="s">
        <v>2787</v>
      </c>
      <c r="I971" s="260" t="s">
        <v>2788</v>
      </c>
      <c r="J971" s="261" t="s">
        <v>448</v>
      </c>
      <c r="K971" s="364" t="s">
        <v>453</v>
      </c>
      <c r="L971" s="366" t="s">
        <v>447</v>
      </c>
      <c r="M971" s="249"/>
      <c r="N971" s="229">
        <f>[2]pdc2018!N971</f>
        <v>12.8</v>
      </c>
      <c r="O971" s="230">
        <f>[2]pdc2018!O971</f>
        <v>0</v>
      </c>
      <c r="P971" s="230">
        <f>[2]pdc2018!P971</f>
        <v>0</v>
      </c>
      <c r="Q971" s="230">
        <f>[2]pdc2018!Q971</f>
        <v>0</v>
      </c>
      <c r="R971" s="230">
        <f>[2]pdc2018!R971</f>
        <v>0</v>
      </c>
      <c r="S971" s="231">
        <f>[2]pdc2018!S971</f>
        <v>0</v>
      </c>
      <c r="T971" s="229">
        <f t="shared" si="90"/>
        <v>0</v>
      </c>
      <c r="U971" s="232" t="str">
        <f t="shared" si="91"/>
        <v/>
      </c>
      <c r="V971" s="229">
        <f t="shared" si="92"/>
        <v>0</v>
      </c>
      <c r="W971" s="232" t="str">
        <f t="shared" si="93"/>
        <v/>
      </c>
      <c r="X971" s="229">
        <f t="shared" si="94"/>
        <v>0</v>
      </c>
      <c r="Y971" s="232" t="str">
        <f t="shared" si="95"/>
        <v/>
      </c>
    </row>
    <row r="972" spans="1:25" ht="39.75" customHeight="1">
      <c r="A972" s="262" t="s">
        <v>2789</v>
      </c>
      <c r="B972" s="263" t="s">
        <v>442</v>
      </c>
      <c r="C972" s="264" t="s">
        <v>2720</v>
      </c>
      <c r="D972" s="264" t="s">
        <v>1959</v>
      </c>
      <c r="E972" s="245" t="s">
        <v>2790</v>
      </c>
      <c r="F972" s="265" t="s">
        <v>2791</v>
      </c>
      <c r="G972" s="259" t="s">
        <v>1128</v>
      </c>
      <c r="H972" s="259" t="s">
        <v>2792</v>
      </c>
      <c r="I972" s="260" t="s">
        <v>2793</v>
      </c>
      <c r="J972" s="261" t="s">
        <v>448</v>
      </c>
      <c r="K972" s="364" t="s">
        <v>453</v>
      </c>
      <c r="L972" s="366" t="s">
        <v>447</v>
      </c>
      <c r="M972" s="249"/>
      <c r="N972" s="229">
        <f>[2]pdc2018!N972</f>
        <v>1525663.03</v>
      </c>
      <c r="O972" s="230">
        <f>[2]pdc2018!O972</f>
        <v>0</v>
      </c>
      <c r="P972" s="230">
        <f>[2]pdc2018!P972</f>
        <v>0</v>
      </c>
      <c r="Q972" s="230">
        <f>[2]pdc2018!Q972</f>
        <v>0</v>
      </c>
      <c r="R972" s="230">
        <f>[2]pdc2018!R972</f>
        <v>0</v>
      </c>
      <c r="S972" s="231">
        <f>[2]pdc2018!S972</f>
        <v>0</v>
      </c>
      <c r="T972" s="229">
        <f t="shared" si="90"/>
        <v>0</v>
      </c>
      <c r="U972" s="232" t="str">
        <f t="shared" si="91"/>
        <v/>
      </c>
      <c r="V972" s="229">
        <f t="shared" si="92"/>
        <v>0</v>
      </c>
      <c r="W972" s="232" t="str">
        <f t="shared" si="93"/>
        <v/>
      </c>
      <c r="X972" s="229">
        <f t="shared" si="94"/>
        <v>0</v>
      </c>
      <c r="Y972" s="232" t="str">
        <f t="shared" si="95"/>
        <v/>
      </c>
    </row>
    <row r="973" spans="1:25" ht="22.5" customHeight="1">
      <c r="A973" s="262" t="s">
        <v>2794</v>
      </c>
      <c r="B973" s="263" t="s">
        <v>442</v>
      </c>
      <c r="C973" s="264" t="s">
        <v>2720</v>
      </c>
      <c r="D973" s="264" t="s">
        <v>1961</v>
      </c>
      <c r="E973" s="245" t="s">
        <v>2795</v>
      </c>
      <c r="F973" s="245" t="s">
        <v>2796</v>
      </c>
      <c r="G973" s="259" t="s">
        <v>1129</v>
      </c>
      <c r="H973" s="259" t="s">
        <v>2797</v>
      </c>
      <c r="I973" s="260" t="s">
        <v>446</v>
      </c>
      <c r="J973" s="261" t="s">
        <v>448</v>
      </c>
      <c r="K973" s="364" t="s">
        <v>453</v>
      </c>
      <c r="L973" s="366" t="s">
        <v>447</v>
      </c>
      <c r="M973" s="249"/>
      <c r="N973" s="229">
        <f>[2]pdc2018!N973</f>
        <v>895186.98</v>
      </c>
      <c r="O973" s="230">
        <f>[2]pdc2018!O973</f>
        <v>0</v>
      </c>
      <c r="P973" s="230">
        <f>[2]pdc2018!P973</f>
        <v>0</v>
      </c>
      <c r="Q973" s="230">
        <f>[2]pdc2018!Q973</f>
        <v>0</v>
      </c>
      <c r="R973" s="230">
        <f>[2]pdc2018!R973</f>
        <v>0</v>
      </c>
      <c r="S973" s="231">
        <f>[2]pdc2018!S973</f>
        <v>0</v>
      </c>
      <c r="T973" s="229">
        <f t="shared" si="90"/>
        <v>0</v>
      </c>
      <c r="U973" s="232" t="str">
        <f t="shared" si="91"/>
        <v/>
      </c>
      <c r="V973" s="229">
        <f t="shared" si="92"/>
        <v>0</v>
      </c>
      <c r="W973" s="232" t="str">
        <f t="shared" si="93"/>
        <v/>
      </c>
      <c r="X973" s="229">
        <f t="shared" si="94"/>
        <v>0</v>
      </c>
      <c r="Y973" s="232" t="str">
        <f t="shared" si="95"/>
        <v/>
      </c>
    </row>
    <row r="974" spans="1:25" ht="22.5" customHeight="1">
      <c r="A974" s="262" t="s">
        <v>449</v>
      </c>
      <c r="B974" s="263" t="s">
        <v>442</v>
      </c>
      <c r="C974" s="264" t="s">
        <v>2720</v>
      </c>
      <c r="D974" s="264" t="s">
        <v>2725</v>
      </c>
      <c r="E974" s="245" t="s">
        <v>451</v>
      </c>
      <c r="F974" s="245" t="s">
        <v>450</v>
      </c>
      <c r="G974" s="259" t="s">
        <v>222</v>
      </c>
      <c r="H974" s="259" t="s">
        <v>452</v>
      </c>
      <c r="I974" s="260" t="s">
        <v>453</v>
      </c>
      <c r="J974" s="261" t="s">
        <v>448</v>
      </c>
      <c r="K974" s="364" t="s">
        <v>453</v>
      </c>
      <c r="L974" s="366" t="s">
        <v>447</v>
      </c>
      <c r="M974" s="249"/>
      <c r="N974" s="229">
        <f>[2]pdc2018!N974</f>
        <v>243.51</v>
      </c>
      <c r="O974" s="230">
        <f>[2]pdc2018!O974</f>
        <v>0</v>
      </c>
      <c r="P974" s="230">
        <f>[2]pdc2018!P974</f>
        <v>0</v>
      </c>
      <c r="Q974" s="230">
        <f>[2]pdc2018!Q974</f>
        <v>0</v>
      </c>
      <c r="R974" s="230">
        <f>[2]pdc2018!R974</f>
        <v>0</v>
      </c>
      <c r="S974" s="231">
        <f>[2]pdc2018!S974</f>
        <v>0</v>
      </c>
      <c r="T974" s="229">
        <f t="shared" si="90"/>
        <v>0</v>
      </c>
      <c r="U974" s="232" t="str">
        <f t="shared" si="91"/>
        <v/>
      </c>
      <c r="V974" s="229">
        <f t="shared" si="92"/>
        <v>0</v>
      </c>
      <c r="W974" s="232" t="str">
        <f t="shared" si="93"/>
        <v/>
      </c>
      <c r="X974" s="229">
        <f t="shared" si="94"/>
        <v>0</v>
      </c>
      <c r="Y974" s="232" t="str">
        <f t="shared" si="95"/>
        <v/>
      </c>
    </row>
    <row r="975" spans="1:25" ht="22.5" customHeight="1">
      <c r="A975" s="262" t="s">
        <v>454</v>
      </c>
      <c r="B975" s="263" t="s">
        <v>442</v>
      </c>
      <c r="C975" s="264" t="s">
        <v>2720</v>
      </c>
      <c r="D975" s="264" t="s">
        <v>2130</v>
      </c>
      <c r="E975" s="245" t="s">
        <v>455</v>
      </c>
      <c r="F975" s="245" t="s">
        <v>1250</v>
      </c>
      <c r="G975" s="259" t="s">
        <v>222</v>
      </c>
      <c r="H975" s="259" t="s">
        <v>452</v>
      </c>
      <c r="I975" s="260" t="s">
        <v>453</v>
      </c>
      <c r="J975" s="261" t="s">
        <v>448</v>
      </c>
      <c r="K975" s="364" t="s">
        <v>453</v>
      </c>
      <c r="L975" s="366" t="s">
        <v>447</v>
      </c>
      <c r="M975" s="249"/>
      <c r="N975" s="229">
        <f>[2]pdc2018!N975</f>
        <v>12629.8</v>
      </c>
      <c r="O975" s="230">
        <f>[2]pdc2018!O975</f>
        <v>0</v>
      </c>
      <c r="P975" s="230">
        <f>[2]pdc2018!P975</f>
        <v>0</v>
      </c>
      <c r="Q975" s="230">
        <f>[2]pdc2018!Q975</f>
        <v>0</v>
      </c>
      <c r="R975" s="230">
        <f>[2]pdc2018!R975</f>
        <v>0</v>
      </c>
      <c r="S975" s="231">
        <f>[2]pdc2018!S975</f>
        <v>0</v>
      </c>
      <c r="T975" s="229">
        <f t="shared" si="90"/>
        <v>0</v>
      </c>
      <c r="U975" s="232" t="str">
        <f t="shared" si="91"/>
        <v/>
      </c>
      <c r="V975" s="229">
        <f t="shared" si="92"/>
        <v>0</v>
      </c>
      <c r="W975" s="232" t="str">
        <f t="shared" si="93"/>
        <v/>
      </c>
      <c r="X975" s="229">
        <f t="shared" si="94"/>
        <v>0</v>
      </c>
      <c r="Y975" s="232" t="str">
        <f t="shared" si="95"/>
        <v/>
      </c>
    </row>
    <row r="976" spans="1:25" ht="22.5" customHeight="1">
      <c r="A976" s="255" t="s">
        <v>456</v>
      </c>
      <c r="B976" s="256" t="s">
        <v>442</v>
      </c>
      <c r="C976" s="257" t="s">
        <v>2721</v>
      </c>
      <c r="D976" s="257" t="s">
        <v>2719</v>
      </c>
      <c r="E976" s="236" t="s">
        <v>458</v>
      </c>
      <c r="F976" s="236" t="s">
        <v>457</v>
      </c>
      <c r="G976" s="259"/>
      <c r="H976" s="259"/>
      <c r="I976" s="260"/>
      <c r="J976" s="261"/>
      <c r="K976" s="364"/>
      <c r="L976" s="365"/>
      <c r="M976" s="249"/>
      <c r="N976" s="229">
        <f>[2]pdc2018!N976</f>
        <v>0</v>
      </c>
      <c r="O976" s="230">
        <f>[2]pdc2018!O976</f>
        <v>0</v>
      </c>
      <c r="P976" s="230">
        <f>[2]pdc2018!P976</f>
        <v>0</v>
      </c>
      <c r="Q976" s="230">
        <f>[2]pdc2018!Q976</f>
        <v>0</v>
      </c>
      <c r="R976" s="230">
        <f>[2]pdc2018!R976</f>
        <v>0</v>
      </c>
      <c r="S976" s="231">
        <f>[2]pdc2018!S976</f>
        <v>0</v>
      </c>
      <c r="T976" s="229">
        <f t="shared" si="90"/>
        <v>0</v>
      </c>
      <c r="U976" s="232" t="str">
        <f t="shared" si="91"/>
        <v/>
      </c>
      <c r="V976" s="229">
        <f t="shared" si="92"/>
        <v>0</v>
      </c>
      <c r="W976" s="232" t="str">
        <f t="shared" si="93"/>
        <v/>
      </c>
      <c r="X976" s="229">
        <f t="shared" si="94"/>
        <v>0</v>
      </c>
      <c r="Y976" s="232" t="str">
        <f t="shared" si="95"/>
        <v/>
      </c>
    </row>
    <row r="977" spans="1:25" ht="27" customHeight="1">
      <c r="A977" s="262" t="s">
        <v>2798</v>
      </c>
      <c r="B977" s="263" t="s">
        <v>442</v>
      </c>
      <c r="C977" s="264" t="s">
        <v>2721</v>
      </c>
      <c r="D977" s="264" t="s">
        <v>2358</v>
      </c>
      <c r="E977" s="245" t="s">
        <v>4180</v>
      </c>
      <c r="F977" s="245" t="s">
        <v>4181</v>
      </c>
      <c r="G977" s="259" t="s">
        <v>1130</v>
      </c>
      <c r="H977" s="259" t="s">
        <v>2799</v>
      </c>
      <c r="I977" s="260" t="s">
        <v>2800</v>
      </c>
      <c r="J977" s="261" t="s">
        <v>448</v>
      </c>
      <c r="K977" s="364" t="s">
        <v>453</v>
      </c>
      <c r="L977" s="366" t="s">
        <v>447</v>
      </c>
      <c r="M977" s="249"/>
      <c r="N977" s="229">
        <f>[2]pdc2018!N977</f>
        <v>0</v>
      </c>
      <c r="O977" s="230">
        <f>[2]pdc2018!O977</f>
        <v>0</v>
      </c>
      <c r="P977" s="230">
        <f>[2]pdc2018!P977</f>
        <v>0</v>
      </c>
      <c r="Q977" s="230">
        <f>[2]pdc2018!Q977</f>
        <v>0</v>
      </c>
      <c r="R977" s="230">
        <f>[2]pdc2018!R977</f>
        <v>0</v>
      </c>
      <c r="S977" s="231">
        <f>[2]pdc2018!S977</f>
        <v>0</v>
      </c>
      <c r="T977" s="229">
        <f t="shared" si="90"/>
        <v>0</v>
      </c>
      <c r="U977" s="232" t="str">
        <f t="shared" si="91"/>
        <v/>
      </c>
      <c r="V977" s="229">
        <f t="shared" si="92"/>
        <v>0</v>
      </c>
      <c r="W977" s="232" t="str">
        <f t="shared" si="93"/>
        <v/>
      </c>
      <c r="X977" s="229">
        <f t="shared" si="94"/>
        <v>0</v>
      </c>
      <c r="Y977" s="232" t="str">
        <f t="shared" si="95"/>
        <v/>
      </c>
    </row>
    <row r="978" spans="1:25" ht="27" customHeight="1">
      <c r="A978" s="262" t="s">
        <v>2801</v>
      </c>
      <c r="B978" s="263" t="s">
        <v>442</v>
      </c>
      <c r="C978" s="264" t="s">
        <v>2721</v>
      </c>
      <c r="D978" s="264" t="s">
        <v>893</v>
      </c>
      <c r="E978" s="245" t="s">
        <v>2802</v>
      </c>
      <c r="F978" s="245" t="s">
        <v>2803</v>
      </c>
      <c r="G978" s="259" t="s">
        <v>1131</v>
      </c>
      <c r="H978" s="259" t="s">
        <v>2804</v>
      </c>
      <c r="I978" s="260" t="s">
        <v>2805</v>
      </c>
      <c r="J978" s="261" t="s">
        <v>448</v>
      </c>
      <c r="K978" s="364" t="s">
        <v>453</v>
      </c>
      <c r="L978" s="366" t="s">
        <v>447</v>
      </c>
      <c r="M978" s="249"/>
      <c r="N978" s="229">
        <f>[2]pdc2018!N978</f>
        <v>97355.76</v>
      </c>
      <c r="O978" s="230">
        <f>[2]pdc2018!O978</f>
        <v>0</v>
      </c>
      <c r="P978" s="230">
        <f>[2]pdc2018!P978</f>
        <v>0</v>
      </c>
      <c r="Q978" s="230">
        <f>[2]pdc2018!Q978</f>
        <v>0</v>
      </c>
      <c r="R978" s="230">
        <f>[2]pdc2018!R978</f>
        <v>0</v>
      </c>
      <c r="S978" s="231">
        <f>[2]pdc2018!S978</f>
        <v>0</v>
      </c>
      <c r="T978" s="229">
        <f t="shared" si="90"/>
        <v>0</v>
      </c>
      <c r="U978" s="232" t="str">
        <f t="shared" si="91"/>
        <v/>
      </c>
      <c r="V978" s="229">
        <f t="shared" si="92"/>
        <v>0</v>
      </c>
      <c r="W978" s="232" t="str">
        <f t="shared" si="93"/>
        <v/>
      </c>
      <c r="X978" s="229">
        <f t="shared" si="94"/>
        <v>0</v>
      </c>
      <c r="Y978" s="232" t="str">
        <f t="shared" si="95"/>
        <v/>
      </c>
    </row>
    <row r="979" spans="1:25" ht="27" customHeight="1">
      <c r="A979" s="262" t="s">
        <v>2806</v>
      </c>
      <c r="B979" s="263" t="s">
        <v>442</v>
      </c>
      <c r="C979" s="264" t="s">
        <v>2721</v>
      </c>
      <c r="D979" s="264" t="s">
        <v>894</v>
      </c>
      <c r="E979" s="245" t="s">
        <v>2807</v>
      </c>
      <c r="F979" s="245" t="s">
        <v>2808</v>
      </c>
      <c r="G979" s="259" t="s">
        <v>217</v>
      </c>
      <c r="H979" s="259" t="s">
        <v>2809</v>
      </c>
      <c r="I979" s="260" t="s">
        <v>2810</v>
      </c>
      <c r="J979" s="261" t="s">
        <v>448</v>
      </c>
      <c r="K979" s="364" t="s">
        <v>453</v>
      </c>
      <c r="L979" s="366" t="s">
        <v>447</v>
      </c>
      <c r="M979" s="249"/>
      <c r="N979" s="229">
        <f>[2]pdc2018!N979</f>
        <v>0</v>
      </c>
      <c r="O979" s="230">
        <f>[2]pdc2018!O979</f>
        <v>0</v>
      </c>
      <c r="P979" s="230">
        <f>[2]pdc2018!P979</f>
        <v>0</v>
      </c>
      <c r="Q979" s="230">
        <f>[2]pdc2018!Q979</f>
        <v>0</v>
      </c>
      <c r="R979" s="230">
        <f>[2]pdc2018!R979</f>
        <v>0</v>
      </c>
      <c r="S979" s="231">
        <f>[2]pdc2018!S979</f>
        <v>0</v>
      </c>
      <c r="T979" s="229">
        <f t="shared" si="90"/>
        <v>0</v>
      </c>
      <c r="U979" s="232" t="str">
        <f t="shared" si="91"/>
        <v/>
      </c>
      <c r="V979" s="229">
        <f t="shared" si="92"/>
        <v>0</v>
      </c>
      <c r="W979" s="232" t="str">
        <f t="shared" si="93"/>
        <v/>
      </c>
      <c r="X979" s="229">
        <f t="shared" si="94"/>
        <v>0</v>
      </c>
      <c r="Y979" s="232" t="str">
        <f t="shared" si="95"/>
        <v/>
      </c>
    </row>
    <row r="980" spans="1:25" ht="27" customHeight="1">
      <c r="A980" s="262" t="s">
        <v>2811</v>
      </c>
      <c r="B980" s="263" t="s">
        <v>442</v>
      </c>
      <c r="C980" s="264" t="s">
        <v>2721</v>
      </c>
      <c r="D980" s="264" t="s">
        <v>1958</v>
      </c>
      <c r="E980" s="245" t="s">
        <v>2812</v>
      </c>
      <c r="F980" s="245" t="s">
        <v>2813</v>
      </c>
      <c r="G980" s="259" t="s">
        <v>218</v>
      </c>
      <c r="H980" s="259" t="s">
        <v>2814</v>
      </c>
      <c r="I980" s="260" t="s">
        <v>2815</v>
      </c>
      <c r="J980" s="261" t="s">
        <v>448</v>
      </c>
      <c r="K980" s="364" t="s">
        <v>453</v>
      </c>
      <c r="L980" s="366" t="s">
        <v>447</v>
      </c>
      <c r="M980" s="249"/>
      <c r="N980" s="229">
        <f>[2]pdc2018!N980</f>
        <v>0</v>
      </c>
      <c r="O980" s="230">
        <f>[2]pdc2018!O980</f>
        <v>0</v>
      </c>
      <c r="P980" s="230">
        <f>[2]pdc2018!P980</f>
        <v>0</v>
      </c>
      <c r="Q980" s="230">
        <f>[2]pdc2018!Q980</f>
        <v>0</v>
      </c>
      <c r="R980" s="230">
        <f>[2]pdc2018!R980</f>
        <v>0</v>
      </c>
      <c r="S980" s="231">
        <f>[2]pdc2018!S980</f>
        <v>0</v>
      </c>
      <c r="T980" s="229">
        <f t="shared" si="90"/>
        <v>0</v>
      </c>
      <c r="U980" s="232" t="str">
        <f t="shared" si="91"/>
        <v/>
      </c>
      <c r="V980" s="229">
        <f t="shared" si="92"/>
        <v>0</v>
      </c>
      <c r="W980" s="232" t="str">
        <f t="shared" si="93"/>
        <v/>
      </c>
      <c r="X980" s="229">
        <f t="shared" si="94"/>
        <v>0</v>
      </c>
      <c r="Y980" s="232" t="str">
        <f t="shared" si="95"/>
        <v/>
      </c>
    </row>
    <row r="981" spans="1:25" ht="27" customHeight="1">
      <c r="A981" s="262" t="s">
        <v>2816</v>
      </c>
      <c r="B981" s="263" t="s">
        <v>442</v>
      </c>
      <c r="C981" s="264" t="s">
        <v>2721</v>
      </c>
      <c r="D981" s="264" t="s">
        <v>1624</v>
      </c>
      <c r="E981" s="245" t="s">
        <v>2817</v>
      </c>
      <c r="F981" s="245" t="s">
        <v>2818</v>
      </c>
      <c r="G981" s="259" t="s">
        <v>219</v>
      </c>
      <c r="H981" s="259" t="s">
        <v>2819</v>
      </c>
      <c r="I981" s="260" t="s">
        <v>2820</v>
      </c>
      <c r="J981" s="261" t="s">
        <v>448</v>
      </c>
      <c r="K981" s="364" t="s">
        <v>453</v>
      </c>
      <c r="L981" s="366" t="s">
        <v>447</v>
      </c>
      <c r="M981" s="249"/>
      <c r="N981" s="229">
        <f>[2]pdc2018!N981</f>
        <v>226744.3</v>
      </c>
      <c r="O981" s="230">
        <f>[2]pdc2018!O981</f>
        <v>0</v>
      </c>
      <c r="P981" s="230">
        <f>[2]pdc2018!P981</f>
        <v>0</v>
      </c>
      <c r="Q981" s="230">
        <f>[2]pdc2018!Q981</f>
        <v>0</v>
      </c>
      <c r="R981" s="230">
        <f>[2]pdc2018!R981</f>
        <v>0</v>
      </c>
      <c r="S981" s="231">
        <f>[2]pdc2018!S981</f>
        <v>0</v>
      </c>
      <c r="T981" s="229">
        <f t="shared" si="90"/>
        <v>0</v>
      </c>
      <c r="U981" s="232" t="str">
        <f t="shared" si="91"/>
        <v/>
      </c>
      <c r="V981" s="229">
        <f t="shared" si="92"/>
        <v>0</v>
      </c>
      <c r="W981" s="232" t="str">
        <f t="shared" si="93"/>
        <v/>
      </c>
      <c r="X981" s="229">
        <f t="shared" si="94"/>
        <v>0</v>
      </c>
      <c r="Y981" s="232" t="str">
        <f t="shared" si="95"/>
        <v/>
      </c>
    </row>
    <row r="982" spans="1:25" ht="27" customHeight="1">
      <c r="A982" s="262" t="s">
        <v>2821</v>
      </c>
      <c r="B982" s="263" t="s">
        <v>442</v>
      </c>
      <c r="C982" s="264" t="s">
        <v>2721</v>
      </c>
      <c r="D982" s="264" t="s">
        <v>1959</v>
      </c>
      <c r="E982" s="245" t="s">
        <v>2822</v>
      </c>
      <c r="F982" s="245" t="s">
        <v>2823</v>
      </c>
      <c r="G982" s="259" t="s">
        <v>220</v>
      </c>
      <c r="H982" s="259" t="s">
        <v>3308</v>
      </c>
      <c r="I982" s="260" t="s">
        <v>3309</v>
      </c>
      <c r="J982" s="261" t="s">
        <v>448</v>
      </c>
      <c r="K982" s="364" t="s">
        <v>453</v>
      </c>
      <c r="L982" s="366" t="s">
        <v>447</v>
      </c>
      <c r="M982" s="249"/>
      <c r="N982" s="229">
        <f>[2]pdc2018!N982</f>
        <v>499205.56</v>
      </c>
      <c r="O982" s="230">
        <f>[2]pdc2018!O982</f>
        <v>0</v>
      </c>
      <c r="P982" s="230">
        <f>[2]pdc2018!P982</f>
        <v>0</v>
      </c>
      <c r="Q982" s="230">
        <f>[2]pdc2018!Q982</f>
        <v>0</v>
      </c>
      <c r="R982" s="230">
        <f>[2]pdc2018!R982</f>
        <v>0</v>
      </c>
      <c r="S982" s="231">
        <f>[2]pdc2018!S982</f>
        <v>0</v>
      </c>
      <c r="T982" s="229">
        <f t="shared" si="90"/>
        <v>0</v>
      </c>
      <c r="U982" s="232" t="str">
        <f t="shared" si="91"/>
        <v/>
      </c>
      <c r="V982" s="229">
        <f t="shared" si="92"/>
        <v>0</v>
      </c>
      <c r="W982" s="232" t="str">
        <f t="shared" si="93"/>
        <v/>
      </c>
      <c r="X982" s="229">
        <f t="shared" si="94"/>
        <v>0</v>
      </c>
      <c r="Y982" s="232" t="str">
        <f t="shared" si="95"/>
        <v/>
      </c>
    </row>
    <row r="983" spans="1:25" ht="22.5" customHeight="1">
      <c r="A983" s="262" t="s">
        <v>3310</v>
      </c>
      <c r="B983" s="263" t="s">
        <v>442</v>
      </c>
      <c r="C983" s="264" t="s">
        <v>2721</v>
      </c>
      <c r="D983" s="264" t="s">
        <v>1961</v>
      </c>
      <c r="E983" s="245" t="s">
        <v>3311</v>
      </c>
      <c r="F983" s="245" t="s">
        <v>3312</v>
      </c>
      <c r="G983" s="259" t="s">
        <v>221</v>
      </c>
      <c r="H983" s="259" t="s">
        <v>459</v>
      </c>
      <c r="I983" s="260" t="s">
        <v>460</v>
      </c>
      <c r="J983" s="261" t="s">
        <v>448</v>
      </c>
      <c r="K983" s="364" t="s">
        <v>453</v>
      </c>
      <c r="L983" s="366" t="s">
        <v>447</v>
      </c>
      <c r="M983" s="249"/>
      <c r="N983" s="229">
        <f>[2]pdc2018!N983</f>
        <v>1641635.32</v>
      </c>
      <c r="O983" s="230">
        <f>[2]pdc2018!O983</f>
        <v>0</v>
      </c>
      <c r="P983" s="230">
        <f>[2]pdc2018!P983</f>
        <v>0</v>
      </c>
      <c r="Q983" s="230">
        <f>[2]pdc2018!Q983</f>
        <v>0</v>
      </c>
      <c r="R983" s="230">
        <f>[2]pdc2018!R983</f>
        <v>0</v>
      </c>
      <c r="S983" s="231">
        <f>[2]pdc2018!S983</f>
        <v>0</v>
      </c>
      <c r="T983" s="229">
        <f t="shared" si="90"/>
        <v>0</v>
      </c>
      <c r="U983" s="232" t="str">
        <f t="shared" si="91"/>
        <v/>
      </c>
      <c r="V983" s="229">
        <f t="shared" si="92"/>
        <v>0</v>
      </c>
      <c r="W983" s="232" t="str">
        <f t="shared" si="93"/>
        <v/>
      </c>
      <c r="X983" s="229">
        <f t="shared" si="94"/>
        <v>0</v>
      </c>
      <c r="Y983" s="232" t="str">
        <f t="shared" si="95"/>
        <v/>
      </c>
    </row>
    <row r="984" spans="1:25" ht="22.5" customHeight="1">
      <c r="A984" s="255" t="s">
        <v>461</v>
      </c>
      <c r="B984" s="256" t="s">
        <v>442</v>
      </c>
      <c r="C984" s="257" t="s">
        <v>2722</v>
      </c>
      <c r="D984" s="257" t="s">
        <v>2719</v>
      </c>
      <c r="E984" s="236" t="s">
        <v>463</v>
      </c>
      <c r="F984" s="236" t="s">
        <v>462</v>
      </c>
      <c r="G984" s="259"/>
      <c r="H984" s="259"/>
      <c r="I984" s="260"/>
      <c r="J984" s="261"/>
      <c r="K984" s="364"/>
      <c r="L984" s="365"/>
      <c r="M984" s="249"/>
      <c r="N984" s="229">
        <f>[2]pdc2018!N984</f>
        <v>0</v>
      </c>
      <c r="O984" s="230">
        <f>[2]pdc2018!O984</f>
        <v>0</v>
      </c>
      <c r="P984" s="230">
        <f>[2]pdc2018!P984</f>
        <v>0</v>
      </c>
      <c r="Q984" s="230">
        <f>[2]pdc2018!Q984</f>
        <v>0</v>
      </c>
      <c r="R984" s="230">
        <f>[2]pdc2018!R984</f>
        <v>0</v>
      </c>
      <c r="S984" s="231">
        <f>[2]pdc2018!S984</f>
        <v>0</v>
      </c>
      <c r="T984" s="229">
        <f t="shared" si="90"/>
        <v>0</v>
      </c>
      <c r="U984" s="232" t="str">
        <f t="shared" si="91"/>
        <v/>
      </c>
      <c r="V984" s="229">
        <f t="shared" si="92"/>
        <v>0</v>
      </c>
      <c r="W984" s="232" t="str">
        <f t="shared" si="93"/>
        <v/>
      </c>
      <c r="X984" s="229">
        <f t="shared" si="94"/>
        <v>0</v>
      </c>
      <c r="Y984" s="232" t="str">
        <f t="shared" si="95"/>
        <v/>
      </c>
    </row>
    <row r="985" spans="1:25" ht="22.5" customHeight="1">
      <c r="A985" s="262" t="s">
        <v>464</v>
      </c>
      <c r="B985" s="263" t="s">
        <v>442</v>
      </c>
      <c r="C985" s="264" t="s">
        <v>2722</v>
      </c>
      <c r="D985" s="264" t="s">
        <v>2717</v>
      </c>
      <c r="E985" s="245" t="s">
        <v>466</v>
      </c>
      <c r="F985" s="245" t="s">
        <v>465</v>
      </c>
      <c r="G985" s="259" t="s">
        <v>519</v>
      </c>
      <c r="H985" s="259" t="s">
        <v>467</v>
      </c>
      <c r="I985" s="260" t="s">
        <v>468</v>
      </c>
      <c r="J985" s="261" t="s">
        <v>2435</v>
      </c>
      <c r="K985" s="364" t="s">
        <v>2436</v>
      </c>
      <c r="L985" s="366" t="s">
        <v>422</v>
      </c>
      <c r="M985" s="228"/>
      <c r="N985" s="229">
        <f>[2]pdc2018!N985</f>
        <v>0</v>
      </c>
      <c r="O985" s="230">
        <f>[2]pdc2018!O985</f>
        <v>0</v>
      </c>
      <c r="P985" s="230">
        <f>[2]pdc2018!P985</f>
        <v>0</v>
      </c>
      <c r="Q985" s="230">
        <f>[2]pdc2018!Q985</f>
        <v>0</v>
      </c>
      <c r="R985" s="230">
        <f>[2]pdc2018!R985</f>
        <v>0</v>
      </c>
      <c r="S985" s="231">
        <f>[2]pdc2018!S985</f>
        <v>0</v>
      </c>
      <c r="T985" s="229">
        <f t="shared" si="90"/>
        <v>0</v>
      </c>
      <c r="U985" s="232" t="str">
        <f t="shared" si="91"/>
        <v/>
      </c>
      <c r="V985" s="229">
        <f t="shared" si="92"/>
        <v>0</v>
      </c>
      <c r="W985" s="232" t="str">
        <f t="shared" si="93"/>
        <v/>
      </c>
      <c r="X985" s="229">
        <f t="shared" si="94"/>
        <v>0</v>
      </c>
      <c r="Y985" s="232" t="str">
        <f t="shared" si="95"/>
        <v/>
      </c>
    </row>
    <row r="986" spans="1:25" ht="22.5" customHeight="1">
      <c r="A986" s="262" t="s">
        <v>469</v>
      </c>
      <c r="B986" s="263" t="s">
        <v>442</v>
      </c>
      <c r="C986" s="264" t="s">
        <v>2722</v>
      </c>
      <c r="D986" s="264" t="s">
        <v>2725</v>
      </c>
      <c r="E986" s="245" t="s">
        <v>471</v>
      </c>
      <c r="F986" s="245" t="s">
        <v>470</v>
      </c>
      <c r="G986" s="259" t="s">
        <v>519</v>
      </c>
      <c r="H986" s="259" t="s">
        <v>467</v>
      </c>
      <c r="I986" s="260" t="s">
        <v>468</v>
      </c>
      <c r="J986" s="261" t="s">
        <v>2435</v>
      </c>
      <c r="K986" s="364" t="s">
        <v>2436</v>
      </c>
      <c r="L986" s="366" t="s">
        <v>422</v>
      </c>
      <c r="M986" s="249"/>
      <c r="N986" s="229">
        <f>[2]pdc2018!N986</f>
        <v>0</v>
      </c>
      <c r="O986" s="230">
        <f>[2]pdc2018!O986</f>
        <v>0</v>
      </c>
      <c r="P986" s="230">
        <f>[2]pdc2018!P986</f>
        <v>0</v>
      </c>
      <c r="Q986" s="230">
        <f>[2]pdc2018!Q986</f>
        <v>0</v>
      </c>
      <c r="R986" s="230">
        <f>[2]pdc2018!R986</f>
        <v>0</v>
      </c>
      <c r="S986" s="231">
        <f>[2]pdc2018!S986</f>
        <v>0</v>
      </c>
      <c r="T986" s="229">
        <f t="shared" si="90"/>
        <v>0</v>
      </c>
      <c r="U986" s="232" t="str">
        <f t="shared" si="91"/>
        <v/>
      </c>
      <c r="V986" s="229">
        <f t="shared" si="92"/>
        <v>0</v>
      </c>
      <c r="W986" s="232" t="str">
        <f t="shared" si="93"/>
        <v/>
      </c>
      <c r="X986" s="229">
        <f t="shared" si="94"/>
        <v>0</v>
      </c>
      <c r="Y986" s="232" t="str">
        <f t="shared" si="95"/>
        <v/>
      </c>
    </row>
    <row r="987" spans="1:25" ht="25.5" customHeight="1">
      <c r="A987" s="219" t="s">
        <v>472</v>
      </c>
      <c r="B987" s="220" t="s">
        <v>473</v>
      </c>
      <c r="C987" s="221" t="s">
        <v>2718</v>
      </c>
      <c r="D987" s="221" t="s">
        <v>2719</v>
      </c>
      <c r="E987" s="222" t="s">
        <v>475</v>
      </c>
      <c r="F987" s="222" t="s">
        <v>474</v>
      </c>
      <c r="G987" s="223"/>
      <c r="H987" s="223"/>
      <c r="I987" s="224"/>
      <c r="J987" s="225"/>
      <c r="K987" s="362"/>
      <c r="L987" s="363"/>
      <c r="M987" s="249"/>
      <c r="N987" s="229">
        <f>[2]pdc2018!N987</f>
        <v>0</v>
      </c>
      <c r="O987" s="230">
        <f>[2]pdc2018!O987</f>
        <v>0</v>
      </c>
      <c r="P987" s="230">
        <f>[2]pdc2018!P987</f>
        <v>0</v>
      </c>
      <c r="Q987" s="230">
        <f>[2]pdc2018!Q987</f>
        <v>0</v>
      </c>
      <c r="R987" s="230">
        <f>[2]pdc2018!R987</f>
        <v>0</v>
      </c>
      <c r="S987" s="231">
        <f>[2]pdc2018!S987</f>
        <v>0</v>
      </c>
      <c r="T987" s="229">
        <f t="shared" si="90"/>
        <v>0</v>
      </c>
      <c r="U987" s="232" t="str">
        <f t="shared" si="91"/>
        <v/>
      </c>
      <c r="V987" s="229">
        <f t="shared" si="92"/>
        <v>0</v>
      </c>
      <c r="W987" s="232" t="str">
        <f t="shared" si="93"/>
        <v/>
      </c>
      <c r="X987" s="229">
        <f t="shared" si="94"/>
        <v>0</v>
      </c>
      <c r="Y987" s="232" t="str">
        <f t="shared" si="95"/>
        <v/>
      </c>
    </row>
    <row r="988" spans="1:25" ht="25.5" customHeight="1">
      <c r="A988" s="255" t="s">
        <v>476</v>
      </c>
      <c r="B988" s="256" t="s">
        <v>473</v>
      </c>
      <c r="C988" s="257" t="s">
        <v>2720</v>
      </c>
      <c r="D988" s="257" t="s">
        <v>2719</v>
      </c>
      <c r="E988" s="236" t="s">
        <v>475</v>
      </c>
      <c r="F988" s="236" t="s">
        <v>474</v>
      </c>
      <c r="G988" s="259"/>
      <c r="H988" s="259"/>
      <c r="I988" s="260"/>
      <c r="J988" s="261"/>
      <c r="K988" s="364"/>
      <c r="L988" s="365"/>
      <c r="M988" s="249"/>
      <c r="N988" s="229">
        <f>[2]pdc2018!N988</f>
        <v>0</v>
      </c>
      <c r="O988" s="230">
        <f>[2]pdc2018!O988</f>
        <v>0</v>
      </c>
      <c r="P988" s="230">
        <f>[2]pdc2018!P988</f>
        <v>0</v>
      </c>
      <c r="Q988" s="230">
        <f>[2]pdc2018!Q988</f>
        <v>0</v>
      </c>
      <c r="R988" s="230">
        <f>[2]pdc2018!R988</f>
        <v>0</v>
      </c>
      <c r="S988" s="231">
        <f>[2]pdc2018!S988</f>
        <v>0</v>
      </c>
      <c r="T988" s="229">
        <f t="shared" si="90"/>
        <v>0</v>
      </c>
      <c r="U988" s="232" t="str">
        <f t="shared" si="91"/>
        <v/>
      </c>
      <c r="V988" s="229">
        <f t="shared" si="92"/>
        <v>0</v>
      </c>
      <c r="W988" s="232" t="str">
        <f t="shared" si="93"/>
        <v/>
      </c>
      <c r="X988" s="229">
        <f t="shared" si="94"/>
        <v>0</v>
      </c>
      <c r="Y988" s="232" t="str">
        <f t="shared" si="95"/>
        <v/>
      </c>
    </row>
    <row r="989" spans="1:25" ht="25.5" customHeight="1">
      <c r="A989" s="262" t="s">
        <v>477</v>
      </c>
      <c r="B989" s="263" t="s">
        <v>473</v>
      </c>
      <c r="C989" s="264" t="s">
        <v>2720</v>
      </c>
      <c r="D989" s="264" t="s">
        <v>2717</v>
      </c>
      <c r="E989" s="245" t="s">
        <v>475</v>
      </c>
      <c r="F989" s="245" t="s">
        <v>474</v>
      </c>
      <c r="G989" s="259" t="s">
        <v>525</v>
      </c>
      <c r="H989" s="259" t="s">
        <v>479</v>
      </c>
      <c r="I989" s="260" t="s">
        <v>478</v>
      </c>
      <c r="J989" s="261" t="s">
        <v>479</v>
      </c>
      <c r="K989" s="364" t="s">
        <v>478</v>
      </c>
      <c r="L989" s="366" t="s">
        <v>422</v>
      </c>
      <c r="M989" s="249"/>
      <c r="N989" s="229">
        <f>[2]pdc2018!N989</f>
        <v>0</v>
      </c>
      <c r="O989" s="230">
        <f>[2]pdc2018!O989</f>
        <v>0</v>
      </c>
      <c r="P989" s="230">
        <f>[2]pdc2018!P989</f>
        <v>0</v>
      </c>
      <c r="Q989" s="230">
        <f>[2]pdc2018!Q989</f>
        <v>0</v>
      </c>
      <c r="R989" s="230">
        <f>[2]pdc2018!R989</f>
        <v>0</v>
      </c>
      <c r="S989" s="231">
        <f>[2]pdc2018!S989</f>
        <v>0</v>
      </c>
      <c r="T989" s="229">
        <f t="shared" si="90"/>
        <v>0</v>
      </c>
      <c r="U989" s="232" t="str">
        <f t="shared" si="91"/>
        <v/>
      </c>
      <c r="V989" s="229">
        <f t="shared" si="92"/>
        <v>0</v>
      </c>
      <c r="W989" s="232" t="str">
        <f t="shared" si="93"/>
        <v/>
      </c>
      <c r="X989" s="229">
        <f t="shared" si="94"/>
        <v>0</v>
      </c>
      <c r="Y989" s="232" t="str">
        <f t="shared" si="95"/>
        <v/>
      </c>
    </row>
    <row r="990" spans="1:25" ht="25.5" customHeight="1">
      <c r="A990" s="262" t="s">
        <v>480</v>
      </c>
      <c r="B990" s="263" t="s">
        <v>473</v>
      </c>
      <c r="C990" s="264" t="s">
        <v>2720</v>
      </c>
      <c r="D990" s="264" t="s">
        <v>2725</v>
      </c>
      <c r="E990" s="245" t="s">
        <v>482</v>
      </c>
      <c r="F990" s="245" t="s">
        <v>481</v>
      </c>
      <c r="G990" s="259" t="s">
        <v>525</v>
      </c>
      <c r="H990" s="259" t="s">
        <v>479</v>
      </c>
      <c r="I990" s="260" t="s">
        <v>478</v>
      </c>
      <c r="J990" s="261" t="s">
        <v>479</v>
      </c>
      <c r="K990" s="364" t="s">
        <v>478</v>
      </c>
      <c r="L990" s="366" t="s">
        <v>422</v>
      </c>
      <c r="M990" s="249"/>
      <c r="N990" s="229">
        <f>[2]pdc2018!N990</f>
        <v>0</v>
      </c>
      <c r="O990" s="230">
        <f>[2]pdc2018!O990</f>
        <v>0</v>
      </c>
      <c r="P990" s="230">
        <f>[2]pdc2018!P990</f>
        <v>0</v>
      </c>
      <c r="Q990" s="230">
        <f>[2]pdc2018!Q990</f>
        <v>0</v>
      </c>
      <c r="R990" s="230">
        <f>[2]pdc2018!R990</f>
        <v>0</v>
      </c>
      <c r="S990" s="231">
        <f>[2]pdc2018!S990</f>
        <v>0</v>
      </c>
      <c r="T990" s="229">
        <f t="shared" si="90"/>
        <v>0</v>
      </c>
      <c r="U990" s="232" t="str">
        <f t="shared" si="91"/>
        <v/>
      </c>
      <c r="V990" s="229">
        <f t="shared" si="92"/>
        <v>0</v>
      </c>
      <c r="W990" s="232" t="str">
        <f t="shared" si="93"/>
        <v/>
      </c>
      <c r="X990" s="229">
        <f t="shared" si="94"/>
        <v>0</v>
      </c>
      <c r="Y990" s="232" t="str">
        <f t="shared" si="95"/>
        <v/>
      </c>
    </row>
    <row r="991" spans="1:25" ht="25.5" customHeight="1">
      <c r="A991" s="262" t="s">
        <v>483</v>
      </c>
      <c r="B991" s="263" t="s">
        <v>473</v>
      </c>
      <c r="C991" s="264" t="s">
        <v>2720</v>
      </c>
      <c r="D991" s="264" t="s">
        <v>2130</v>
      </c>
      <c r="E991" s="245" t="s">
        <v>485</v>
      </c>
      <c r="F991" s="245" t="s">
        <v>484</v>
      </c>
      <c r="G991" s="259" t="s">
        <v>525</v>
      </c>
      <c r="H991" s="259" t="s">
        <v>479</v>
      </c>
      <c r="I991" s="260" t="s">
        <v>478</v>
      </c>
      <c r="J991" s="261" t="s">
        <v>479</v>
      </c>
      <c r="K991" s="364" t="s">
        <v>478</v>
      </c>
      <c r="L991" s="366" t="s">
        <v>422</v>
      </c>
      <c r="M991" s="249"/>
      <c r="N991" s="229">
        <f>[2]pdc2018!N991</f>
        <v>0</v>
      </c>
      <c r="O991" s="230">
        <f>[2]pdc2018!O991</f>
        <v>0</v>
      </c>
      <c r="P991" s="230">
        <f>[2]pdc2018!P991</f>
        <v>0</v>
      </c>
      <c r="Q991" s="230">
        <f>[2]pdc2018!Q991</f>
        <v>0</v>
      </c>
      <c r="R991" s="230">
        <f>[2]pdc2018!R991</f>
        <v>0</v>
      </c>
      <c r="S991" s="231">
        <f>[2]pdc2018!S991</f>
        <v>0</v>
      </c>
      <c r="T991" s="229">
        <f t="shared" si="90"/>
        <v>0</v>
      </c>
      <c r="U991" s="232" t="str">
        <f t="shared" si="91"/>
        <v/>
      </c>
      <c r="V991" s="229">
        <f t="shared" si="92"/>
        <v>0</v>
      </c>
      <c r="W991" s="232" t="str">
        <f t="shared" si="93"/>
        <v/>
      </c>
      <c r="X991" s="229">
        <f t="shared" si="94"/>
        <v>0</v>
      </c>
      <c r="Y991" s="232" t="str">
        <f t="shared" si="95"/>
        <v/>
      </c>
    </row>
    <row r="992" spans="1:25" ht="25.5" customHeight="1">
      <c r="A992" s="262" t="s">
        <v>486</v>
      </c>
      <c r="B992" s="263" t="s">
        <v>473</v>
      </c>
      <c r="C992" s="264" t="s">
        <v>2720</v>
      </c>
      <c r="D992" s="264" t="s">
        <v>921</v>
      </c>
      <c r="E992" s="245" t="s">
        <v>488</v>
      </c>
      <c r="F992" s="245" t="s">
        <v>487</v>
      </c>
      <c r="G992" s="259" t="s">
        <v>525</v>
      </c>
      <c r="H992" s="259" t="s">
        <v>479</v>
      </c>
      <c r="I992" s="260" t="s">
        <v>478</v>
      </c>
      <c r="J992" s="261" t="s">
        <v>479</v>
      </c>
      <c r="K992" s="364" t="s">
        <v>478</v>
      </c>
      <c r="L992" s="366" t="s">
        <v>422</v>
      </c>
      <c r="M992" s="228"/>
      <c r="N992" s="229">
        <f>[2]pdc2018!N992</f>
        <v>21163.47</v>
      </c>
      <c r="O992" s="230">
        <f>[2]pdc2018!O992</f>
        <v>0</v>
      </c>
      <c r="P992" s="230">
        <f>[2]pdc2018!P992</f>
        <v>0</v>
      </c>
      <c r="Q992" s="230">
        <f>[2]pdc2018!Q992</f>
        <v>0</v>
      </c>
      <c r="R992" s="230">
        <f>[2]pdc2018!R992</f>
        <v>0</v>
      </c>
      <c r="S992" s="231">
        <f>[2]pdc2018!S992</f>
        <v>0</v>
      </c>
      <c r="T992" s="229">
        <f t="shared" si="90"/>
        <v>0</v>
      </c>
      <c r="U992" s="232" t="str">
        <f t="shared" si="91"/>
        <v/>
      </c>
      <c r="V992" s="229">
        <f t="shared" si="92"/>
        <v>0</v>
      </c>
      <c r="W992" s="232" t="str">
        <f t="shared" si="93"/>
        <v/>
      </c>
      <c r="X992" s="229">
        <f t="shared" si="94"/>
        <v>0</v>
      </c>
      <c r="Y992" s="232" t="str">
        <f t="shared" si="95"/>
        <v/>
      </c>
    </row>
    <row r="993" spans="1:25" ht="25.5" customHeight="1">
      <c r="A993" s="262" t="s">
        <v>489</v>
      </c>
      <c r="B993" s="263" t="s">
        <v>473</v>
      </c>
      <c r="C993" s="264" t="s">
        <v>2720</v>
      </c>
      <c r="D993" s="264" t="s">
        <v>922</v>
      </c>
      <c r="E993" s="245" t="s">
        <v>491</v>
      </c>
      <c r="F993" s="245" t="s">
        <v>490</v>
      </c>
      <c r="G993" s="259" t="s">
        <v>525</v>
      </c>
      <c r="H993" s="259" t="s">
        <v>479</v>
      </c>
      <c r="I993" s="260" t="s">
        <v>478</v>
      </c>
      <c r="J993" s="261" t="s">
        <v>479</v>
      </c>
      <c r="K993" s="364" t="s">
        <v>478</v>
      </c>
      <c r="L993" s="366" t="s">
        <v>422</v>
      </c>
      <c r="M993" s="249"/>
      <c r="N993" s="229">
        <f>[2]pdc2018!N993</f>
        <v>0</v>
      </c>
      <c r="O993" s="230">
        <f>[2]pdc2018!O993</f>
        <v>0</v>
      </c>
      <c r="P993" s="230">
        <f>[2]pdc2018!P993</f>
        <v>0</v>
      </c>
      <c r="Q993" s="230">
        <f>[2]pdc2018!Q993</f>
        <v>0</v>
      </c>
      <c r="R993" s="230">
        <f>[2]pdc2018!R993</f>
        <v>0</v>
      </c>
      <c r="S993" s="231">
        <f>[2]pdc2018!S993</f>
        <v>0</v>
      </c>
      <c r="T993" s="229">
        <f t="shared" si="90"/>
        <v>0</v>
      </c>
      <c r="U993" s="232" t="str">
        <f t="shared" si="91"/>
        <v/>
      </c>
      <c r="V993" s="229">
        <f t="shared" si="92"/>
        <v>0</v>
      </c>
      <c r="W993" s="232" t="str">
        <f t="shared" si="93"/>
        <v/>
      </c>
      <c r="X993" s="229">
        <f t="shared" si="94"/>
        <v>0</v>
      </c>
      <c r="Y993" s="232" t="str">
        <f t="shared" si="95"/>
        <v/>
      </c>
    </row>
    <row r="994" spans="1:25" ht="22.5" customHeight="1">
      <c r="A994" s="219" t="s">
        <v>492</v>
      </c>
      <c r="B994" s="220" t="s">
        <v>2129</v>
      </c>
      <c r="C994" s="221" t="s">
        <v>2718</v>
      </c>
      <c r="D994" s="221" t="s">
        <v>2719</v>
      </c>
      <c r="E994" s="222" t="s">
        <v>494</v>
      </c>
      <c r="F994" s="222" t="s">
        <v>493</v>
      </c>
      <c r="G994" s="223"/>
      <c r="H994" s="223"/>
      <c r="I994" s="224"/>
      <c r="J994" s="225"/>
      <c r="K994" s="362"/>
      <c r="L994" s="363"/>
      <c r="M994" s="249"/>
      <c r="N994" s="229">
        <f>[2]pdc2018!N994</f>
        <v>0</v>
      </c>
      <c r="O994" s="230">
        <f>[2]pdc2018!O994</f>
        <v>0</v>
      </c>
      <c r="P994" s="230">
        <f>[2]pdc2018!P994</f>
        <v>0</v>
      </c>
      <c r="Q994" s="230">
        <f>[2]pdc2018!Q994</f>
        <v>0</v>
      </c>
      <c r="R994" s="230">
        <f>[2]pdc2018!R994</f>
        <v>0</v>
      </c>
      <c r="S994" s="231">
        <f>[2]pdc2018!S994</f>
        <v>0</v>
      </c>
      <c r="T994" s="229">
        <f t="shared" ref="T994:T1019" si="96">IF(P994="","",Q994-P994)</f>
        <v>0</v>
      </c>
      <c r="U994" s="232" t="str">
        <f t="shared" ref="U994:U1019" si="97">IF(P994=0,"",T994/P994)</f>
        <v/>
      </c>
      <c r="V994" s="229">
        <f t="shared" ref="V994:V1019" si="98">IF(Q994="","",R994-Q994)</f>
        <v>0</v>
      </c>
      <c r="W994" s="232" t="str">
        <f t="shared" ref="W994:W1019" si="99">IF(Q994=0,"",V994/Q994)</f>
        <v/>
      </c>
      <c r="X994" s="229">
        <f t="shared" ref="X994:X1019" si="100">IF(R994="","",S994-R994)</f>
        <v>0</v>
      </c>
      <c r="Y994" s="232" t="str">
        <f t="shared" ref="Y994:Y1019" si="101">IF(R994=0,"",X994/R994)</f>
        <v/>
      </c>
    </row>
    <row r="995" spans="1:25" ht="22.5" customHeight="1">
      <c r="A995" s="255" t="s">
        <v>495</v>
      </c>
      <c r="B995" s="256" t="s">
        <v>2129</v>
      </c>
      <c r="C995" s="257" t="s">
        <v>2720</v>
      </c>
      <c r="D995" s="257" t="s">
        <v>2719</v>
      </c>
      <c r="E995" s="258" t="s">
        <v>494</v>
      </c>
      <c r="F995" s="236" t="s">
        <v>493</v>
      </c>
      <c r="G995" s="259"/>
      <c r="H995" s="259"/>
      <c r="I995" s="260"/>
      <c r="J995" s="261"/>
      <c r="K995" s="364"/>
      <c r="L995" s="365"/>
      <c r="M995" s="249"/>
      <c r="N995" s="229">
        <f>[2]pdc2018!N995</f>
        <v>0</v>
      </c>
      <c r="O995" s="230">
        <f>[2]pdc2018!O995</f>
        <v>0</v>
      </c>
      <c r="P995" s="230">
        <f>[2]pdc2018!P995</f>
        <v>0</v>
      </c>
      <c r="Q995" s="230">
        <f>[2]pdc2018!Q995</f>
        <v>0</v>
      </c>
      <c r="R995" s="230">
        <f>[2]pdc2018!R995</f>
        <v>0</v>
      </c>
      <c r="S995" s="231">
        <f>[2]pdc2018!S995</f>
        <v>0</v>
      </c>
      <c r="T995" s="229">
        <f t="shared" si="96"/>
        <v>0</v>
      </c>
      <c r="U995" s="232" t="str">
        <f t="shared" si="97"/>
        <v/>
      </c>
      <c r="V995" s="229">
        <f t="shared" si="98"/>
        <v>0</v>
      </c>
      <c r="W995" s="232" t="str">
        <f t="shared" si="99"/>
        <v/>
      </c>
      <c r="X995" s="229">
        <f t="shared" si="100"/>
        <v>0</v>
      </c>
      <c r="Y995" s="232" t="str">
        <f t="shared" si="101"/>
        <v/>
      </c>
    </row>
    <row r="996" spans="1:25" ht="22.5" customHeight="1">
      <c r="A996" s="262" t="s">
        <v>0</v>
      </c>
      <c r="B996" s="263" t="s">
        <v>2129</v>
      </c>
      <c r="C996" s="264" t="s">
        <v>2720</v>
      </c>
      <c r="D996" s="264" t="s">
        <v>2717</v>
      </c>
      <c r="E996" s="265" t="s">
        <v>494</v>
      </c>
      <c r="F996" s="245" t="s">
        <v>493</v>
      </c>
      <c r="G996" s="259" t="s">
        <v>527</v>
      </c>
      <c r="H996" s="259" t="s">
        <v>3313</v>
      </c>
      <c r="I996" s="260" t="s">
        <v>1</v>
      </c>
      <c r="J996" s="261" t="s">
        <v>6</v>
      </c>
      <c r="K996" s="364" t="s">
        <v>1</v>
      </c>
      <c r="L996" s="366" t="s">
        <v>370</v>
      </c>
      <c r="M996" s="249"/>
      <c r="N996" s="229">
        <f>[2]pdc2018!N996</f>
        <v>0</v>
      </c>
      <c r="O996" s="230">
        <f>[2]pdc2018!O996</f>
        <v>0</v>
      </c>
      <c r="P996" s="230">
        <f>[2]pdc2018!P996</f>
        <v>0</v>
      </c>
      <c r="Q996" s="230">
        <f>[2]pdc2018!Q996</f>
        <v>0</v>
      </c>
      <c r="R996" s="230">
        <f>[2]pdc2018!R996</f>
        <v>0</v>
      </c>
      <c r="S996" s="231">
        <f>[2]pdc2018!S996</f>
        <v>0</v>
      </c>
      <c r="T996" s="229">
        <f t="shared" si="96"/>
        <v>0</v>
      </c>
      <c r="U996" s="232" t="str">
        <f t="shared" si="97"/>
        <v/>
      </c>
      <c r="V996" s="229">
        <f t="shared" si="98"/>
        <v>0</v>
      </c>
      <c r="W996" s="232" t="str">
        <f t="shared" si="99"/>
        <v/>
      </c>
      <c r="X996" s="229">
        <f t="shared" si="100"/>
        <v>0</v>
      </c>
      <c r="Y996" s="232" t="str">
        <f t="shared" si="101"/>
        <v/>
      </c>
    </row>
    <row r="997" spans="1:25" ht="28.5" customHeight="1">
      <c r="A997" s="255" t="s">
        <v>2</v>
      </c>
      <c r="B997" s="282" t="s">
        <v>2129</v>
      </c>
      <c r="C997" s="283" t="s">
        <v>2721</v>
      </c>
      <c r="D997" s="283" t="s">
        <v>2719</v>
      </c>
      <c r="E997" s="284" t="s">
        <v>4</v>
      </c>
      <c r="F997" s="284" t="s">
        <v>3</v>
      </c>
      <c r="G997" s="279"/>
      <c r="H997" s="279"/>
      <c r="I997" s="280"/>
      <c r="J997" s="281"/>
      <c r="K997" s="370"/>
      <c r="L997" s="372"/>
      <c r="M997" s="228"/>
      <c r="N997" s="229">
        <f>[2]pdc2018!N997</f>
        <v>0</v>
      </c>
      <c r="O997" s="230">
        <f>[2]pdc2018!O997</f>
        <v>0</v>
      </c>
      <c r="P997" s="230">
        <f>[2]pdc2018!P997</f>
        <v>0</v>
      </c>
      <c r="Q997" s="230">
        <f>[2]pdc2018!Q997</f>
        <v>0</v>
      </c>
      <c r="R997" s="230">
        <f>[2]pdc2018!R997</f>
        <v>0</v>
      </c>
      <c r="S997" s="231">
        <f>[2]pdc2018!S997</f>
        <v>0</v>
      </c>
      <c r="T997" s="229">
        <f t="shared" si="96"/>
        <v>0</v>
      </c>
      <c r="U997" s="232" t="str">
        <f t="shared" si="97"/>
        <v/>
      </c>
      <c r="V997" s="229">
        <f t="shared" si="98"/>
        <v>0</v>
      </c>
      <c r="W997" s="232" t="str">
        <f t="shared" si="99"/>
        <v/>
      </c>
      <c r="X997" s="229">
        <f t="shared" si="100"/>
        <v>0</v>
      </c>
      <c r="Y997" s="232" t="str">
        <f t="shared" si="101"/>
        <v/>
      </c>
    </row>
    <row r="998" spans="1:25" s="314" customFormat="1" ht="28.5" customHeight="1">
      <c r="A998" s="262" t="s">
        <v>5</v>
      </c>
      <c r="B998" s="276" t="s">
        <v>2129</v>
      </c>
      <c r="C998" s="277" t="s">
        <v>2721</v>
      </c>
      <c r="D998" s="277" t="s">
        <v>2717</v>
      </c>
      <c r="E998" s="278" t="s">
        <v>4</v>
      </c>
      <c r="F998" s="278" t="s">
        <v>3</v>
      </c>
      <c r="G998" s="279" t="s">
        <v>527</v>
      </c>
      <c r="H998" s="279" t="s">
        <v>3313</v>
      </c>
      <c r="I998" s="280" t="s">
        <v>1</v>
      </c>
      <c r="J998" s="281" t="s">
        <v>6</v>
      </c>
      <c r="K998" s="370" t="s">
        <v>1</v>
      </c>
      <c r="L998" s="371" t="s">
        <v>447</v>
      </c>
      <c r="M998" s="249"/>
      <c r="N998" s="310">
        <f>[2]pdc2018!N998</f>
        <v>0</v>
      </c>
      <c r="O998" s="311">
        <f>[2]pdc2018!O998</f>
        <v>0</v>
      </c>
      <c r="P998" s="311">
        <f>[2]pdc2018!P998</f>
        <v>0</v>
      </c>
      <c r="Q998" s="311">
        <f>[2]pdc2018!Q998</f>
        <v>0</v>
      </c>
      <c r="R998" s="311">
        <f>[2]pdc2018!R998</f>
        <v>0</v>
      </c>
      <c r="S998" s="312">
        <f>[2]pdc2018!S998</f>
        <v>0</v>
      </c>
      <c r="T998" s="310">
        <f t="shared" si="96"/>
        <v>0</v>
      </c>
      <c r="U998" s="313" t="str">
        <f t="shared" si="97"/>
        <v/>
      </c>
      <c r="V998" s="310">
        <f t="shared" si="98"/>
        <v>0</v>
      </c>
      <c r="W998" s="313" t="str">
        <f t="shared" si="99"/>
        <v/>
      </c>
      <c r="X998" s="310">
        <f t="shared" si="100"/>
        <v>0</v>
      </c>
      <c r="Y998" s="313" t="str">
        <f t="shared" si="101"/>
        <v/>
      </c>
    </row>
    <row r="999" spans="1:25" ht="22.5" customHeight="1">
      <c r="A999" s="219" t="s">
        <v>7</v>
      </c>
      <c r="B999" s="220" t="s">
        <v>8</v>
      </c>
      <c r="C999" s="221" t="s">
        <v>2718</v>
      </c>
      <c r="D999" s="221" t="s">
        <v>2719</v>
      </c>
      <c r="E999" s="222" t="s">
        <v>10</v>
      </c>
      <c r="F999" s="222" t="s">
        <v>9</v>
      </c>
      <c r="G999" s="223"/>
      <c r="H999" s="223"/>
      <c r="I999" s="224"/>
      <c r="J999" s="225"/>
      <c r="K999" s="362"/>
      <c r="L999" s="363"/>
      <c r="M999" s="249"/>
      <c r="N999" s="229">
        <f>[2]pdc2018!N999</f>
        <v>0</v>
      </c>
      <c r="O999" s="230">
        <f>[2]pdc2018!O999</f>
        <v>0</v>
      </c>
      <c r="P999" s="230">
        <f>[2]pdc2018!P999</f>
        <v>0</v>
      </c>
      <c r="Q999" s="230">
        <f>[2]pdc2018!Q999</f>
        <v>0</v>
      </c>
      <c r="R999" s="230">
        <f>[2]pdc2018!R999</f>
        <v>0</v>
      </c>
      <c r="S999" s="231">
        <f>[2]pdc2018!S999</f>
        <v>0</v>
      </c>
      <c r="T999" s="229">
        <f t="shared" si="96"/>
        <v>0</v>
      </c>
      <c r="U999" s="232" t="str">
        <f t="shared" si="97"/>
        <v/>
      </c>
      <c r="V999" s="229">
        <f t="shared" si="98"/>
        <v>0</v>
      </c>
      <c r="W999" s="232" t="str">
        <f t="shared" si="99"/>
        <v/>
      </c>
      <c r="X999" s="229">
        <f t="shared" si="100"/>
        <v>0</v>
      </c>
      <c r="Y999" s="232" t="str">
        <f t="shared" si="101"/>
        <v/>
      </c>
    </row>
    <row r="1000" spans="1:25" ht="22.5" customHeight="1">
      <c r="A1000" s="255" t="s">
        <v>11</v>
      </c>
      <c r="B1000" s="256" t="s">
        <v>8</v>
      </c>
      <c r="C1000" s="257" t="s">
        <v>2720</v>
      </c>
      <c r="D1000" s="257" t="s">
        <v>2719</v>
      </c>
      <c r="E1000" s="258" t="s">
        <v>13</v>
      </c>
      <c r="F1000" s="236" t="s">
        <v>12</v>
      </c>
      <c r="G1000" s="315"/>
      <c r="H1000" s="315"/>
      <c r="I1000" s="260"/>
      <c r="J1000" s="261"/>
      <c r="K1000" s="364"/>
      <c r="L1000" s="365"/>
      <c r="M1000" s="249"/>
      <c r="N1000" s="229">
        <f>[2]pdc2018!N1000</f>
        <v>0</v>
      </c>
      <c r="O1000" s="230">
        <f>[2]pdc2018!O1000</f>
        <v>0</v>
      </c>
      <c r="P1000" s="230">
        <f>[2]pdc2018!P1000</f>
        <v>0</v>
      </c>
      <c r="Q1000" s="230">
        <f>[2]pdc2018!Q1000</f>
        <v>0</v>
      </c>
      <c r="R1000" s="230">
        <f>[2]pdc2018!R1000</f>
        <v>0</v>
      </c>
      <c r="S1000" s="231">
        <f>[2]pdc2018!S1000</f>
        <v>0</v>
      </c>
      <c r="T1000" s="229">
        <f t="shared" si="96"/>
        <v>0</v>
      </c>
      <c r="U1000" s="232" t="str">
        <f t="shared" si="97"/>
        <v/>
      </c>
      <c r="V1000" s="229">
        <f t="shared" si="98"/>
        <v>0</v>
      </c>
      <c r="W1000" s="232" t="str">
        <f t="shared" si="99"/>
        <v/>
      </c>
      <c r="X1000" s="229">
        <f t="shared" si="100"/>
        <v>0</v>
      </c>
      <c r="Y1000" s="232" t="str">
        <f t="shared" si="101"/>
        <v/>
      </c>
    </row>
    <row r="1001" spans="1:25" ht="16.5" customHeight="1">
      <c r="A1001" s="262" t="s">
        <v>14</v>
      </c>
      <c r="B1001" s="263" t="s">
        <v>8</v>
      </c>
      <c r="C1001" s="264" t="s">
        <v>2720</v>
      </c>
      <c r="D1001" s="264" t="s">
        <v>2717</v>
      </c>
      <c r="E1001" s="265" t="s">
        <v>13</v>
      </c>
      <c r="F1001" s="245" t="s">
        <v>12</v>
      </c>
      <c r="G1001" s="259" t="s">
        <v>157</v>
      </c>
      <c r="H1001" s="259" t="s">
        <v>3160</v>
      </c>
      <c r="I1001" s="260" t="s">
        <v>3162</v>
      </c>
      <c r="J1001" s="261" t="s">
        <v>3160</v>
      </c>
      <c r="K1001" s="364" t="s">
        <v>3162</v>
      </c>
      <c r="L1001" s="366" t="s">
        <v>15</v>
      </c>
      <c r="M1001" s="249"/>
      <c r="N1001" s="229">
        <f>[2]pdc2018!N1001</f>
        <v>0</v>
      </c>
      <c r="O1001" s="230">
        <f>[2]pdc2018!O1001</f>
        <v>0</v>
      </c>
      <c r="P1001" s="230">
        <f>[2]pdc2018!P1001</f>
        <v>0</v>
      </c>
      <c r="Q1001" s="230">
        <f>[2]pdc2018!Q1001</f>
        <v>0</v>
      </c>
      <c r="R1001" s="230">
        <f>[2]pdc2018!R1001</f>
        <v>0</v>
      </c>
      <c r="S1001" s="231">
        <f>[2]pdc2018!S1001</f>
        <v>0</v>
      </c>
      <c r="T1001" s="229">
        <f t="shared" si="96"/>
        <v>0</v>
      </c>
      <c r="U1001" s="232" t="str">
        <f t="shared" si="97"/>
        <v/>
      </c>
      <c r="V1001" s="229">
        <f t="shared" si="98"/>
        <v>0</v>
      </c>
      <c r="W1001" s="232" t="str">
        <f t="shared" si="99"/>
        <v/>
      </c>
      <c r="X1001" s="229">
        <f t="shared" si="100"/>
        <v>0</v>
      </c>
      <c r="Y1001" s="232" t="str">
        <f t="shared" si="101"/>
        <v/>
      </c>
    </row>
    <row r="1002" spans="1:25" ht="21">
      <c r="A1002" s="255" t="s">
        <v>16</v>
      </c>
      <c r="B1002" s="256" t="s">
        <v>8</v>
      </c>
      <c r="C1002" s="257" t="s">
        <v>2721</v>
      </c>
      <c r="D1002" s="257" t="s">
        <v>2719</v>
      </c>
      <c r="E1002" s="258" t="s">
        <v>18</v>
      </c>
      <c r="F1002" s="236" t="s">
        <v>17</v>
      </c>
      <c r="G1002" s="259"/>
      <c r="H1002" s="259"/>
      <c r="I1002" s="260"/>
      <c r="J1002" s="261"/>
      <c r="K1002" s="364"/>
      <c r="L1002" s="365"/>
      <c r="M1002" s="249"/>
      <c r="N1002" s="229">
        <f>[2]pdc2018!N1002</f>
        <v>0</v>
      </c>
      <c r="O1002" s="230">
        <f>[2]pdc2018!O1002</f>
        <v>0</v>
      </c>
      <c r="P1002" s="230">
        <f>[2]pdc2018!P1002</f>
        <v>0</v>
      </c>
      <c r="Q1002" s="230">
        <f>[2]pdc2018!Q1002</f>
        <v>0</v>
      </c>
      <c r="R1002" s="230">
        <f>[2]pdc2018!R1002</f>
        <v>0</v>
      </c>
      <c r="S1002" s="231">
        <f>[2]pdc2018!S1002</f>
        <v>0</v>
      </c>
      <c r="T1002" s="229">
        <f t="shared" si="96"/>
        <v>0</v>
      </c>
      <c r="U1002" s="232" t="str">
        <f t="shared" si="97"/>
        <v/>
      </c>
      <c r="V1002" s="229">
        <f t="shared" si="98"/>
        <v>0</v>
      </c>
      <c r="W1002" s="232" t="str">
        <f t="shared" si="99"/>
        <v/>
      </c>
      <c r="X1002" s="229">
        <f t="shared" si="100"/>
        <v>0</v>
      </c>
      <c r="Y1002" s="232" t="str">
        <f t="shared" si="101"/>
        <v/>
      </c>
    </row>
    <row r="1003" spans="1:25" ht="22.5" customHeight="1">
      <c r="A1003" s="262" t="s">
        <v>19</v>
      </c>
      <c r="B1003" s="263" t="s">
        <v>8</v>
      </c>
      <c r="C1003" s="264" t="s">
        <v>2721</v>
      </c>
      <c r="D1003" s="264" t="s">
        <v>2717</v>
      </c>
      <c r="E1003" s="265" t="s">
        <v>18</v>
      </c>
      <c r="F1003" s="245" t="s">
        <v>17</v>
      </c>
      <c r="G1003" s="259" t="s">
        <v>157</v>
      </c>
      <c r="H1003" s="259" t="s">
        <v>3160</v>
      </c>
      <c r="I1003" s="260" t="s">
        <v>3162</v>
      </c>
      <c r="J1003" s="261" t="s">
        <v>3160</v>
      </c>
      <c r="K1003" s="364" t="s">
        <v>3162</v>
      </c>
      <c r="L1003" s="366" t="s">
        <v>15</v>
      </c>
      <c r="M1003" s="249"/>
      <c r="N1003" s="229">
        <f>[2]pdc2018!N1003</f>
        <v>0</v>
      </c>
      <c r="O1003" s="230">
        <f>[2]pdc2018!O1003</f>
        <v>0</v>
      </c>
      <c r="P1003" s="230">
        <f>[2]pdc2018!P1003</f>
        <v>0</v>
      </c>
      <c r="Q1003" s="230">
        <f>[2]pdc2018!Q1003</f>
        <v>0</v>
      </c>
      <c r="R1003" s="230">
        <f>[2]pdc2018!R1003</f>
        <v>0</v>
      </c>
      <c r="S1003" s="231">
        <f>[2]pdc2018!S1003</f>
        <v>0</v>
      </c>
      <c r="T1003" s="229">
        <f t="shared" si="96"/>
        <v>0</v>
      </c>
      <c r="U1003" s="232" t="str">
        <f t="shared" si="97"/>
        <v/>
      </c>
      <c r="V1003" s="229">
        <f t="shared" si="98"/>
        <v>0</v>
      </c>
      <c r="W1003" s="232" t="str">
        <f t="shared" si="99"/>
        <v/>
      </c>
      <c r="X1003" s="229">
        <f t="shared" si="100"/>
        <v>0</v>
      </c>
      <c r="Y1003" s="232" t="str">
        <f t="shared" si="101"/>
        <v/>
      </c>
    </row>
    <row r="1004" spans="1:25" ht="21">
      <c r="A1004" s="255" t="s">
        <v>20</v>
      </c>
      <c r="B1004" s="256" t="s">
        <v>8</v>
      </c>
      <c r="C1004" s="257" t="s">
        <v>2722</v>
      </c>
      <c r="D1004" s="257" t="s">
        <v>2719</v>
      </c>
      <c r="E1004" s="258" t="s">
        <v>22</v>
      </c>
      <c r="F1004" s="236" t="s">
        <v>21</v>
      </c>
      <c r="G1004" s="259"/>
      <c r="H1004" s="259"/>
      <c r="I1004" s="260"/>
      <c r="J1004" s="261"/>
      <c r="K1004" s="364"/>
      <c r="L1004" s="365"/>
      <c r="M1004" s="249"/>
      <c r="N1004" s="229">
        <f>[2]pdc2018!N1004</f>
        <v>0</v>
      </c>
      <c r="O1004" s="230">
        <f>[2]pdc2018!O1004</f>
        <v>0</v>
      </c>
      <c r="P1004" s="230">
        <f>[2]pdc2018!P1004</f>
        <v>0</v>
      </c>
      <c r="Q1004" s="230">
        <f>[2]pdc2018!Q1004</f>
        <v>0</v>
      </c>
      <c r="R1004" s="230">
        <f>[2]pdc2018!R1004</f>
        <v>0</v>
      </c>
      <c r="S1004" s="231">
        <f>[2]pdc2018!S1004</f>
        <v>0</v>
      </c>
      <c r="T1004" s="229">
        <f t="shared" si="96"/>
        <v>0</v>
      </c>
      <c r="U1004" s="232" t="str">
        <f t="shared" si="97"/>
        <v/>
      </c>
      <c r="V1004" s="229">
        <f t="shared" si="98"/>
        <v>0</v>
      </c>
      <c r="W1004" s="232" t="str">
        <f t="shared" si="99"/>
        <v/>
      </c>
      <c r="X1004" s="229">
        <f t="shared" si="100"/>
        <v>0</v>
      </c>
      <c r="Y1004" s="232" t="str">
        <f t="shared" si="101"/>
        <v/>
      </c>
    </row>
    <row r="1005" spans="1:25" ht="33.75">
      <c r="A1005" s="189" t="s">
        <v>23</v>
      </c>
      <c r="B1005" s="242" t="s">
        <v>8</v>
      </c>
      <c r="C1005" s="243" t="s">
        <v>2722</v>
      </c>
      <c r="D1005" s="243" t="s">
        <v>2717</v>
      </c>
      <c r="E1005" s="245" t="s">
        <v>24</v>
      </c>
      <c r="F1005" s="245" t="s">
        <v>21</v>
      </c>
      <c r="G1005" s="246" t="s">
        <v>152</v>
      </c>
      <c r="H1005" s="246" t="s">
        <v>3314</v>
      </c>
      <c r="I1005" s="247" t="s">
        <v>3315</v>
      </c>
      <c r="J1005" s="248" t="s">
        <v>3157</v>
      </c>
      <c r="K1005" s="358" t="s">
        <v>3159</v>
      </c>
      <c r="L1005" s="366" t="s">
        <v>15</v>
      </c>
      <c r="M1005" s="249"/>
      <c r="N1005" s="229">
        <f>[2]pdc2018!N1005</f>
        <v>19562756.620000001</v>
      </c>
      <c r="O1005" s="230">
        <f>[2]pdc2018!O1005</f>
        <v>18738200</v>
      </c>
      <c r="P1005" s="230">
        <f>[2]pdc2018!P1005</f>
        <v>19563000</v>
      </c>
      <c r="Q1005" s="230">
        <f>[2]pdc2018!Q1005</f>
        <v>19563000</v>
      </c>
      <c r="R1005" s="230">
        <f>[2]pdc2018!R1005</f>
        <v>19563000</v>
      </c>
      <c r="S1005" s="231">
        <f>[2]pdc2018!S1005</f>
        <v>19563000</v>
      </c>
      <c r="T1005" s="229">
        <f t="shared" si="96"/>
        <v>0</v>
      </c>
      <c r="U1005" s="232">
        <f t="shared" si="97"/>
        <v>0</v>
      </c>
      <c r="V1005" s="229">
        <f t="shared" si="98"/>
        <v>0</v>
      </c>
      <c r="W1005" s="232">
        <f t="shared" si="99"/>
        <v>0</v>
      </c>
      <c r="X1005" s="229">
        <f t="shared" si="100"/>
        <v>0</v>
      </c>
      <c r="Y1005" s="232">
        <f t="shared" si="101"/>
        <v>0</v>
      </c>
    </row>
    <row r="1006" spans="1:25" ht="42">
      <c r="A1006" s="189" t="s">
        <v>3316</v>
      </c>
      <c r="B1006" s="242" t="s">
        <v>8</v>
      </c>
      <c r="C1006" s="243" t="s">
        <v>2722</v>
      </c>
      <c r="D1006" s="243" t="s">
        <v>2725</v>
      </c>
      <c r="E1006" s="245" t="s">
        <v>3317</v>
      </c>
      <c r="F1006" s="245" t="s">
        <v>3318</v>
      </c>
      <c r="G1006" s="307" t="s">
        <v>154</v>
      </c>
      <c r="H1006" s="307" t="s">
        <v>3319</v>
      </c>
      <c r="I1006" s="247" t="s">
        <v>3320</v>
      </c>
      <c r="J1006" s="248" t="s">
        <v>3157</v>
      </c>
      <c r="K1006" s="358" t="s">
        <v>3159</v>
      </c>
      <c r="L1006" s="366" t="s">
        <v>15</v>
      </c>
      <c r="M1006" s="249"/>
      <c r="N1006" s="229">
        <f>[2]pdc2018!N1006</f>
        <v>44841.5</v>
      </c>
      <c r="O1006" s="230">
        <f>[2]pdc2018!O1006</f>
        <v>26700</v>
      </c>
      <c r="P1006" s="230">
        <f>[2]pdc2018!P1006</f>
        <v>45000</v>
      </c>
      <c r="Q1006" s="230">
        <f>[2]pdc2018!Q1006</f>
        <v>45000</v>
      </c>
      <c r="R1006" s="230">
        <f>[2]pdc2018!R1006</f>
        <v>45000</v>
      </c>
      <c r="S1006" s="231">
        <f>[2]pdc2018!S1006</f>
        <v>45000</v>
      </c>
      <c r="T1006" s="229">
        <f t="shared" si="96"/>
        <v>0</v>
      </c>
      <c r="U1006" s="232">
        <f t="shared" si="97"/>
        <v>0</v>
      </c>
      <c r="V1006" s="229">
        <f t="shared" si="98"/>
        <v>0</v>
      </c>
      <c r="W1006" s="232">
        <f t="shared" si="99"/>
        <v>0</v>
      </c>
      <c r="X1006" s="229">
        <f t="shared" si="100"/>
        <v>0</v>
      </c>
      <c r="Y1006" s="232">
        <f t="shared" si="101"/>
        <v>0</v>
      </c>
    </row>
    <row r="1007" spans="1:25" ht="42">
      <c r="A1007" s="189" t="s">
        <v>3321</v>
      </c>
      <c r="B1007" s="242" t="s">
        <v>8</v>
      </c>
      <c r="C1007" s="243" t="s">
        <v>2722</v>
      </c>
      <c r="D1007" s="243" t="s">
        <v>2130</v>
      </c>
      <c r="E1007" s="245" t="s">
        <v>3322</v>
      </c>
      <c r="F1007" s="245" t="s">
        <v>3323</v>
      </c>
      <c r="G1007" s="307" t="s">
        <v>155</v>
      </c>
      <c r="H1007" s="307" t="s">
        <v>3324</v>
      </c>
      <c r="I1007" s="247" t="s">
        <v>3325</v>
      </c>
      <c r="J1007" s="248" t="s">
        <v>3157</v>
      </c>
      <c r="K1007" s="358" t="s">
        <v>3159</v>
      </c>
      <c r="L1007" s="366" t="s">
        <v>15</v>
      </c>
      <c r="M1007" s="249"/>
      <c r="N1007" s="229">
        <f>[2]pdc2018!N1007</f>
        <v>11128.36</v>
      </c>
      <c r="O1007" s="230">
        <f>[2]pdc2018!O1007</f>
        <v>4000</v>
      </c>
      <c r="P1007" s="230">
        <f>[2]pdc2018!P1007</f>
        <v>11000</v>
      </c>
      <c r="Q1007" s="230">
        <f>[2]pdc2018!Q1007</f>
        <v>11000</v>
      </c>
      <c r="R1007" s="230">
        <f>[2]pdc2018!R1007</f>
        <v>11000</v>
      </c>
      <c r="S1007" s="231">
        <f>[2]pdc2018!S1007</f>
        <v>11000</v>
      </c>
      <c r="T1007" s="229">
        <f t="shared" si="96"/>
        <v>0</v>
      </c>
      <c r="U1007" s="232">
        <f t="shared" si="97"/>
        <v>0</v>
      </c>
      <c r="V1007" s="229">
        <f t="shared" si="98"/>
        <v>0</v>
      </c>
      <c r="W1007" s="232">
        <f t="shared" si="99"/>
        <v>0</v>
      </c>
      <c r="X1007" s="229">
        <f t="shared" si="100"/>
        <v>0</v>
      </c>
      <c r="Y1007" s="232">
        <f t="shared" si="101"/>
        <v>0</v>
      </c>
    </row>
    <row r="1008" spans="1:25" ht="33.75">
      <c r="A1008" s="189" t="s">
        <v>3326</v>
      </c>
      <c r="B1008" s="242" t="s">
        <v>8</v>
      </c>
      <c r="C1008" s="243" t="s">
        <v>2722</v>
      </c>
      <c r="D1008" s="243" t="s">
        <v>921</v>
      </c>
      <c r="E1008" s="245" t="s">
        <v>3327</v>
      </c>
      <c r="F1008" s="245" t="s">
        <v>3328</v>
      </c>
      <c r="G1008" s="307" t="s">
        <v>216</v>
      </c>
      <c r="H1008" s="307" t="s">
        <v>3329</v>
      </c>
      <c r="I1008" s="247" t="s">
        <v>2671</v>
      </c>
      <c r="J1008" s="248" t="s">
        <v>3157</v>
      </c>
      <c r="K1008" s="358" t="s">
        <v>3159</v>
      </c>
      <c r="L1008" s="366" t="s">
        <v>15</v>
      </c>
      <c r="M1008" s="249"/>
      <c r="N1008" s="229">
        <f>[2]pdc2018!N1008</f>
        <v>0</v>
      </c>
      <c r="O1008" s="230">
        <f>[2]pdc2018!O1008</f>
        <v>0</v>
      </c>
      <c r="P1008" s="230">
        <f>[2]pdc2018!P1008</f>
        <v>0</v>
      </c>
      <c r="Q1008" s="230">
        <f>[2]pdc2018!Q1008</f>
        <v>0</v>
      </c>
      <c r="R1008" s="230">
        <f>[2]pdc2018!R1008</f>
        <v>0</v>
      </c>
      <c r="S1008" s="231">
        <f>[2]pdc2018!S1008</f>
        <v>0</v>
      </c>
      <c r="T1008" s="229">
        <f t="shared" si="96"/>
        <v>0</v>
      </c>
      <c r="U1008" s="232" t="str">
        <f t="shared" si="97"/>
        <v/>
      </c>
      <c r="V1008" s="229">
        <f t="shared" si="98"/>
        <v>0</v>
      </c>
      <c r="W1008" s="232" t="str">
        <f t="shared" si="99"/>
        <v/>
      </c>
      <c r="X1008" s="229">
        <f t="shared" si="100"/>
        <v>0</v>
      </c>
      <c r="Y1008" s="232" t="str">
        <f t="shared" si="101"/>
        <v/>
      </c>
    </row>
    <row r="1009" spans="1:25" ht="33.75">
      <c r="A1009" s="189" t="s">
        <v>3833</v>
      </c>
      <c r="B1009" s="242" t="s">
        <v>8</v>
      </c>
      <c r="C1009" s="243" t="s">
        <v>2722</v>
      </c>
      <c r="D1009" s="243" t="s">
        <v>922</v>
      </c>
      <c r="E1009" s="245" t="s">
        <v>3834</v>
      </c>
      <c r="F1009" s="245" t="s">
        <v>3835</v>
      </c>
      <c r="G1009" s="307" t="s">
        <v>216</v>
      </c>
      <c r="H1009" s="307" t="s">
        <v>3329</v>
      </c>
      <c r="I1009" s="247" t="s">
        <v>2671</v>
      </c>
      <c r="J1009" s="248" t="s">
        <v>3157</v>
      </c>
      <c r="K1009" s="358" t="s">
        <v>3159</v>
      </c>
      <c r="L1009" s="380" t="s">
        <v>15</v>
      </c>
      <c r="M1009" s="249"/>
      <c r="N1009" s="229">
        <f>[2]pdc2018!N1009</f>
        <v>0</v>
      </c>
      <c r="O1009" s="230">
        <f>[2]pdc2018!O1009</f>
        <v>0</v>
      </c>
      <c r="P1009" s="230">
        <f>[2]pdc2018!P1009</f>
        <v>0</v>
      </c>
      <c r="Q1009" s="230">
        <f>[2]pdc2018!Q1009</f>
        <v>0</v>
      </c>
      <c r="R1009" s="230">
        <f>[2]pdc2018!R1009</f>
        <v>0</v>
      </c>
      <c r="S1009" s="231">
        <f>[2]pdc2018!S1009</f>
        <v>0</v>
      </c>
      <c r="T1009" s="229">
        <f t="shared" si="96"/>
        <v>0</v>
      </c>
      <c r="U1009" s="232" t="str">
        <f t="shared" si="97"/>
        <v/>
      </c>
      <c r="V1009" s="229">
        <f t="shared" si="98"/>
        <v>0</v>
      </c>
      <c r="W1009" s="232" t="str">
        <f t="shared" si="99"/>
        <v/>
      </c>
      <c r="X1009" s="229">
        <f t="shared" si="100"/>
        <v>0</v>
      </c>
      <c r="Y1009" s="232" t="str">
        <f t="shared" si="101"/>
        <v/>
      </c>
    </row>
    <row r="1010" spans="1:25" ht="33.75">
      <c r="A1010" s="189" t="s">
        <v>3836</v>
      </c>
      <c r="B1010" s="242" t="s">
        <v>8</v>
      </c>
      <c r="C1010" s="243" t="s">
        <v>2722</v>
      </c>
      <c r="D1010" s="243" t="s">
        <v>1776</v>
      </c>
      <c r="E1010" s="245" t="s">
        <v>3837</v>
      </c>
      <c r="F1010" s="245" t="s">
        <v>3838</v>
      </c>
      <c r="G1010" s="307" t="s">
        <v>216</v>
      </c>
      <c r="H1010" s="307" t="s">
        <v>3329</v>
      </c>
      <c r="I1010" s="247" t="s">
        <v>2671</v>
      </c>
      <c r="J1010" s="248" t="s">
        <v>3157</v>
      </c>
      <c r="K1010" s="358" t="s">
        <v>3159</v>
      </c>
      <c r="L1010" s="380" t="s">
        <v>15</v>
      </c>
      <c r="M1010" s="249"/>
      <c r="N1010" s="229">
        <f>[2]pdc2018!N1010</f>
        <v>0</v>
      </c>
      <c r="O1010" s="230">
        <f>[2]pdc2018!O1010</f>
        <v>0</v>
      </c>
      <c r="P1010" s="230">
        <f>[2]pdc2018!P1010</f>
        <v>0</v>
      </c>
      <c r="Q1010" s="230">
        <f>[2]pdc2018!Q1010</f>
        <v>0</v>
      </c>
      <c r="R1010" s="230">
        <f>[2]pdc2018!R1010</f>
        <v>0</v>
      </c>
      <c r="S1010" s="231">
        <f>[2]pdc2018!S1010</f>
        <v>0</v>
      </c>
      <c r="T1010" s="229">
        <f t="shared" si="96"/>
        <v>0</v>
      </c>
      <c r="U1010" s="232" t="str">
        <f t="shared" si="97"/>
        <v/>
      </c>
      <c r="V1010" s="229">
        <f t="shared" si="98"/>
        <v>0</v>
      </c>
      <c r="W1010" s="232" t="str">
        <f t="shared" si="99"/>
        <v/>
      </c>
      <c r="X1010" s="229">
        <f t="shared" si="100"/>
        <v>0</v>
      </c>
      <c r="Y1010" s="232" t="str">
        <f t="shared" si="101"/>
        <v/>
      </c>
    </row>
    <row r="1011" spans="1:25" ht="31.5">
      <c r="A1011" s="189" t="s">
        <v>3839</v>
      </c>
      <c r="B1011" s="242" t="s">
        <v>8</v>
      </c>
      <c r="C1011" s="243" t="s">
        <v>2722</v>
      </c>
      <c r="D1011" s="243" t="s">
        <v>1180</v>
      </c>
      <c r="E1011" s="245" t="s">
        <v>3840</v>
      </c>
      <c r="F1011" s="245" t="s">
        <v>3841</v>
      </c>
      <c r="G1011" s="307" t="s">
        <v>156</v>
      </c>
      <c r="H1011" s="307" t="s">
        <v>2674</v>
      </c>
      <c r="I1011" s="247" t="s">
        <v>2675</v>
      </c>
      <c r="J1011" s="248" t="s">
        <v>3157</v>
      </c>
      <c r="K1011" s="358" t="s">
        <v>3159</v>
      </c>
      <c r="L1011" s="380" t="s">
        <v>15</v>
      </c>
      <c r="M1011" s="249"/>
      <c r="N1011" s="229">
        <f>[2]pdc2018!N1011</f>
        <v>0</v>
      </c>
      <c r="O1011" s="230">
        <f>[2]pdc2018!O1011</f>
        <v>0</v>
      </c>
      <c r="P1011" s="230">
        <f>[2]pdc2018!P1011</f>
        <v>0</v>
      </c>
      <c r="Q1011" s="230">
        <f>[2]pdc2018!Q1011</f>
        <v>0</v>
      </c>
      <c r="R1011" s="230">
        <f>[2]pdc2018!R1011</f>
        <v>0</v>
      </c>
      <c r="S1011" s="231">
        <f>[2]pdc2018!S1011</f>
        <v>0</v>
      </c>
      <c r="T1011" s="229">
        <f t="shared" si="96"/>
        <v>0</v>
      </c>
      <c r="U1011" s="232" t="str">
        <f t="shared" si="97"/>
        <v/>
      </c>
      <c r="V1011" s="229">
        <f t="shared" si="98"/>
        <v>0</v>
      </c>
      <c r="W1011" s="232" t="str">
        <f t="shared" si="99"/>
        <v/>
      </c>
      <c r="X1011" s="229">
        <f t="shared" si="100"/>
        <v>0</v>
      </c>
      <c r="Y1011" s="232" t="str">
        <f t="shared" si="101"/>
        <v/>
      </c>
    </row>
    <row r="1012" spans="1:25" ht="36.75" customHeight="1">
      <c r="A1012" s="255" t="s">
        <v>4182</v>
      </c>
      <c r="B1012" s="273" t="s">
        <v>8</v>
      </c>
      <c r="C1012" s="274" t="s">
        <v>2048</v>
      </c>
      <c r="D1012" s="274" t="s">
        <v>2719</v>
      </c>
      <c r="E1012" s="275" t="s">
        <v>4183</v>
      </c>
      <c r="F1012" s="275" t="s">
        <v>4184</v>
      </c>
      <c r="G1012" s="270"/>
      <c r="H1012" s="270"/>
      <c r="I1012" s="271"/>
      <c r="J1012" s="272"/>
      <c r="K1012" s="367"/>
      <c r="L1012" s="369"/>
      <c r="M1012" s="249"/>
      <c r="N1012" s="229">
        <f>[2]pdc2018!N1012</f>
        <v>0</v>
      </c>
      <c r="O1012" s="230">
        <f>[2]pdc2018!O1012</f>
        <v>0</v>
      </c>
      <c r="P1012" s="230">
        <f>[2]pdc2018!P1012</f>
        <v>0</v>
      </c>
      <c r="Q1012" s="230">
        <f>[2]pdc2018!Q1012</f>
        <v>0</v>
      </c>
      <c r="R1012" s="230">
        <f>[2]pdc2018!R1012</f>
        <v>0</v>
      </c>
      <c r="S1012" s="231">
        <f>[2]pdc2018!S1012</f>
        <v>0</v>
      </c>
      <c r="T1012" s="229">
        <f t="shared" si="96"/>
        <v>0</v>
      </c>
      <c r="U1012" s="232" t="str">
        <f t="shared" si="97"/>
        <v/>
      </c>
      <c r="V1012" s="229">
        <f t="shared" si="98"/>
        <v>0</v>
      </c>
      <c r="W1012" s="232" t="str">
        <f t="shared" si="99"/>
        <v/>
      </c>
      <c r="X1012" s="229">
        <f t="shared" si="100"/>
        <v>0</v>
      </c>
      <c r="Y1012" s="232" t="str">
        <f t="shared" si="101"/>
        <v/>
      </c>
    </row>
    <row r="1013" spans="1:25" ht="33.75">
      <c r="A1013" s="262" t="s">
        <v>4185</v>
      </c>
      <c r="B1013" s="267" t="s">
        <v>8</v>
      </c>
      <c r="C1013" s="268" t="s">
        <v>2048</v>
      </c>
      <c r="D1013" s="268" t="s">
        <v>2717</v>
      </c>
      <c r="E1013" s="269" t="s">
        <v>4183</v>
      </c>
      <c r="F1013" s="269" t="s">
        <v>4184</v>
      </c>
      <c r="G1013" s="270" t="s">
        <v>152</v>
      </c>
      <c r="H1013" s="270" t="s">
        <v>3157</v>
      </c>
      <c r="I1013" s="271" t="s">
        <v>2673</v>
      </c>
      <c r="J1013" s="272" t="s">
        <v>3157</v>
      </c>
      <c r="K1013" s="367" t="s">
        <v>3159</v>
      </c>
      <c r="L1013" s="368" t="s">
        <v>15</v>
      </c>
      <c r="M1013" s="249"/>
      <c r="N1013" s="229">
        <f>[2]pdc2018!N1013</f>
        <v>0</v>
      </c>
      <c r="O1013" s="230">
        <f>[2]pdc2018!O1013</f>
        <v>0</v>
      </c>
      <c r="P1013" s="230">
        <f>[2]pdc2018!P1013</f>
        <v>0</v>
      </c>
      <c r="Q1013" s="230">
        <f>[2]pdc2018!Q1013</f>
        <v>0</v>
      </c>
      <c r="R1013" s="230">
        <f>[2]pdc2018!R1013</f>
        <v>0</v>
      </c>
      <c r="S1013" s="231">
        <f>[2]pdc2018!S1013</f>
        <v>0</v>
      </c>
      <c r="T1013" s="229">
        <f t="shared" si="96"/>
        <v>0</v>
      </c>
      <c r="U1013" s="232" t="str">
        <f t="shared" si="97"/>
        <v/>
      </c>
      <c r="V1013" s="229">
        <f t="shared" si="98"/>
        <v>0</v>
      </c>
      <c r="W1013" s="232" t="str">
        <f t="shared" si="99"/>
        <v/>
      </c>
      <c r="X1013" s="229">
        <f t="shared" si="100"/>
        <v>0</v>
      </c>
      <c r="Y1013" s="232" t="str">
        <f t="shared" si="101"/>
        <v/>
      </c>
    </row>
    <row r="1014" spans="1:25" ht="31.5">
      <c r="A1014" s="255" t="s">
        <v>25</v>
      </c>
      <c r="B1014" s="256" t="s">
        <v>8</v>
      </c>
      <c r="C1014" s="257" t="s">
        <v>2723</v>
      </c>
      <c r="D1014" s="257" t="s">
        <v>2719</v>
      </c>
      <c r="E1014" s="258" t="s">
        <v>333</v>
      </c>
      <c r="F1014" s="236" t="s">
        <v>332</v>
      </c>
      <c r="G1014" s="259"/>
      <c r="H1014" s="259"/>
      <c r="I1014" s="260"/>
      <c r="J1014" s="261"/>
      <c r="K1014" s="364"/>
      <c r="L1014" s="365"/>
      <c r="M1014" s="249"/>
      <c r="N1014" s="229">
        <f>[2]pdc2018!N1014</f>
        <v>0</v>
      </c>
      <c r="O1014" s="230">
        <f>[2]pdc2018!O1014</f>
        <v>0</v>
      </c>
      <c r="P1014" s="230">
        <f>[2]pdc2018!P1014</f>
        <v>0</v>
      </c>
      <c r="Q1014" s="230">
        <f>[2]pdc2018!Q1014</f>
        <v>0</v>
      </c>
      <c r="R1014" s="230">
        <f>[2]pdc2018!R1014</f>
        <v>0</v>
      </c>
      <c r="S1014" s="231">
        <f>[2]pdc2018!S1014</f>
        <v>0</v>
      </c>
      <c r="T1014" s="229">
        <f t="shared" si="96"/>
        <v>0</v>
      </c>
      <c r="U1014" s="232" t="str">
        <f t="shared" si="97"/>
        <v/>
      </c>
      <c r="V1014" s="229">
        <f t="shared" si="98"/>
        <v>0</v>
      </c>
      <c r="W1014" s="232" t="str">
        <f t="shared" si="99"/>
        <v/>
      </c>
      <c r="X1014" s="229">
        <f t="shared" si="100"/>
        <v>0</v>
      </c>
      <c r="Y1014" s="232" t="str">
        <f t="shared" si="101"/>
        <v/>
      </c>
    </row>
    <row r="1015" spans="1:25" ht="33.75">
      <c r="A1015" s="262" t="s">
        <v>334</v>
      </c>
      <c r="B1015" s="263" t="s">
        <v>8</v>
      </c>
      <c r="C1015" s="264" t="s">
        <v>2723</v>
      </c>
      <c r="D1015" s="264" t="s">
        <v>2717</v>
      </c>
      <c r="E1015" s="265" t="s">
        <v>333</v>
      </c>
      <c r="F1015" s="245" t="s">
        <v>332</v>
      </c>
      <c r="G1015" s="259" t="s">
        <v>153</v>
      </c>
      <c r="H1015" s="259" t="s">
        <v>2672</v>
      </c>
      <c r="I1015" s="260" t="s">
        <v>2673</v>
      </c>
      <c r="J1015" s="248" t="s">
        <v>3157</v>
      </c>
      <c r="K1015" s="358" t="s">
        <v>3159</v>
      </c>
      <c r="L1015" s="366" t="s">
        <v>15</v>
      </c>
      <c r="M1015" s="249"/>
      <c r="N1015" s="229">
        <f>[2]pdc2018!N1015</f>
        <v>181546.51</v>
      </c>
      <c r="O1015" s="230">
        <f>[2]pdc2018!O1015</f>
        <v>0</v>
      </c>
      <c r="P1015" s="230">
        <f>[2]pdc2018!P1015</f>
        <v>182000</v>
      </c>
      <c r="Q1015" s="230">
        <f>[2]pdc2018!Q1015</f>
        <v>182000</v>
      </c>
      <c r="R1015" s="230">
        <f>[2]pdc2018!R1015</f>
        <v>182000</v>
      </c>
      <c r="S1015" s="231">
        <f>[2]pdc2018!S1015</f>
        <v>182000</v>
      </c>
      <c r="T1015" s="229">
        <f t="shared" si="96"/>
        <v>0</v>
      </c>
      <c r="U1015" s="232">
        <f t="shared" si="97"/>
        <v>0</v>
      </c>
      <c r="V1015" s="229">
        <f t="shared" si="98"/>
        <v>0</v>
      </c>
      <c r="W1015" s="232">
        <f t="shared" si="99"/>
        <v>0</v>
      </c>
      <c r="X1015" s="229">
        <f t="shared" si="100"/>
        <v>0</v>
      </c>
      <c r="Y1015" s="232">
        <f t="shared" si="101"/>
        <v>0</v>
      </c>
    </row>
    <row r="1016" spans="1:25" ht="37.5" customHeight="1">
      <c r="A1016" s="255" t="s">
        <v>335</v>
      </c>
      <c r="B1016" s="256" t="s">
        <v>8</v>
      </c>
      <c r="C1016" s="257" t="s">
        <v>2724</v>
      </c>
      <c r="D1016" s="257" t="s">
        <v>2719</v>
      </c>
      <c r="E1016" s="258" t="s">
        <v>337</v>
      </c>
      <c r="F1016" s="236" t="s">
        <v>336</v>
      </c>
      <c r="G1016" s="259"/>
      <c r="H1016" s="259"/>
      <c r="I1016" s="260"/>
      <c r="J1016" s="261"/>
      <c r="K1016" s="364"/>
      <c r="L1016" s="365"/>
      <c r="M1016" s="249"/>
      <c r="N1016" s="229">
        <f>[2]pdc2018!N1016</f>
        <v>0</v>
      </c>
      <c r="O1016" s="230">
        <f>[2]pdc2018!O1016</f>
        <v>0</v>
      </c>
      <c r="P1016" s="230">
        <f>[2]pdc2018!P1016</f>
        <v>0</v>
      </c>
      <c r="Q1016" s="230">
        <f>[2]pdc2018!Q1016</f>
        <v>0</v>
      </c>
      <c r="R1016" s="230">
        <f>[2]pdc2018!R1016</f>
        <v>0</v>
      </c>
      <c r="S1016" s="231">
        <f>[2]pdc2018!S1016</f>
        <v>0</v>
      </c>
      <c r="T1016" s="229">
        <f t="shared" si="96"/>
        <v>0</v>
      </c>
      <c r="U1016" s="232" t="str">
        <f t="shared" si="97"/>
        <v/>
      </c>
      <c r="V1016" s="229">
        <f t="shared" si="98"/>
        <v>0</v>
      </c>
      <c r="W1016" s="232" t="str">
        <f t="shared" si="99"/>
        <v/>
      </c>
      <c r="X1016" s="229">
        <f t="shared" si="100"/>
        <v>0</v>
      </c>
      <c r="Y1016" s="232" t="str">
        <f t="shared" si="101"/>
        <v/>
      </c>
    </row>
    <row r="1017" spans="1:25" ht="33.75">
      <c r="A1017" s="262" t="s">
        <v>338</v>
      </c>
      <c r="B1017" s="263" t="s">
        <v>8</v>
      </c>
      <c r="C1017" s="264" t="s">
        <v>2724</v>
      </c>
      <c r="D1017" s="264" t="s">
        <v>2717</v>
      </c>
      <c r="E1017" s="265" t="s">
        <v>337</v>
      </c>
      <c r="F1017" s="245" t="s">
        <v>336</v>
      </c>
      <c r="G1017" s="246" t="s">
        <v>153</v>
      </c>
      <c r="H1017" s="246" t="s">
        <v>2672</v>
      </c>
      <c r="I1017" s="247" t="s">
        <v>2673</v>
      </c>
      <c r="J1017" s="248" t="s">
        <v>3157</v>
      </c>
      <c r="K1017" s="358" t="s">
        <v>3159</v>
      </c>
      <c r="L1017" s="366" t="s">
        <v>15</v>
      </c>
      <c r="M1017" s="249"/>
      <c r="N1017" s="229">
        <f>[2]pdc2018!N1017</f>
        <v>1149999.6599999999</v>
      </c>
      <c r="O1017" s="230">
        <f>[2]pdc2018!O1017</f>
        <v>2068900</v>
      </c>
      <c r="P1017" s="230">
        <f>[2]pdc2018!P1017</f>
        <v>1150000</v>
      </c>
      <c r="Q1017" s="230">
        <f>[2]pdc2018!Q1017</f>
        <v>1150000</v>
      </c>
      <c r="R1017" s="230">
        <f>[2]pdc2018!R1017</f>
        <v>1150000</v>
      </c>
      <c r="S1017" s="231">
        <f>[2]pdc2018!S1017</f>
        <v>1150000</v>
      </c>
      <c r="T1017" s="229">
        <f t="shared" si="96"/>
        <v>0</v>
      </c>
      <c r="U1017" s="232">
        <f t="shared" si="97"/>
        <v>0</v>
      </c>
      <c r="V1017" s="229">
        <f t="shared" si="98"/>
        <v>0</v>
      </c>
      <c r="W1017" s="232">
        <f t="shared" si="99"/>
        <v>0</v>
      </c>
      <c r="X1017" s="229">
        <f t="shared" si="100"/>
        <v>0</v>
      </c>
      <c r="Y1017" s="232">
        <f t="shared" si="101"/>
        <v>0</v>
      </c>
    </row>
    <row r="1018" spans="1:25" ht="25.5" customHeight="1">
      <c r="A1018" s="255" t="s">
        <v>339</v>
      </c>
      <c r="B1018" s="256" t="s">
        <v>8</v>
      </c>
      <c r="C1018" s="257" t="s">
        <v>2726</v>
      </c>
      <c r="D1018" s="257" t="s">
        <v>2719</v>
      </c>
      <c r="E1018" s="236" t="s">
        <v>341</v>
      </c>
      <c r="F1018" s="236" t="s">
        <v>340</v>
      </c>
      <c r="G1018" s="259"/>
      <c r="H1018" s="259"/>
      <c r="I1018" s="260"/>
      <c r="J1018" s="261"/>
      <c r="K1018" s="364"/>
      <c r="L1018" s="365"/>
      <c r="N1018" s="229">
        <f>[2]pdc2018!N1018</f>
        <v>0</v>
      </c>
      <c r="O1018" s="230">
        <f>[2]pdc2018!O1018</f>
        <v>0</v>
      </c>
      <c r="P1018" s="230">
        <f>[2]pdc2018!P1018</f>
        <v>0</v>
      </c>
      <c r="Q1018" s="230">
        <f>[2]pdc2018!Q1018</f>
        <v>0</v>
      </c>
      <c r="R1018" s="230">
        <f>[2]pdc2018!R1018</f>
        <v>0</v>
      </c>
      <c r="S1018" s="231">
        <f>[2]pdc2018!S1018</f>
        <v>0</v>
      </c>
      <c r="T1018" s="229">
        <f t="shared" si="96"/>
        <v>0</v>
      </c>
      <c r="U1018" s="232" t="str">
        <f t="shared" si="97"/>
        <v/>
      </c>
      <c r="V1018" s="229">
        <f t="shared" si="98"/>
        <v>0</v>
      </c>
      <c r="W1018" s="232" t="str">
        <f t="shared" si="99"/>
        <v/>
      </c>
      <c r="X1018" s="229">
        <f t="shared" si="100"/>
        <v>0</v>
      </c>
      <c r="Y1018" s="232" t="str">
        <f t="shared" si="101"/>
        <v/>
      </c>
    </row>
    <row r="1019" spans="1:25" ht="31.5">
      <c r="A1019" s="316" t="s">
        <v>342</v>
      </c>
      <c r="B1019" s="317" t="s">
        <v>8</v>
      </c>
      <c r="C1019" s="318" t="s">
        <v>2726</v>
      </c>
      <c r="D1019" s="318" t="s">
        <v>2717</v>
      </c>
      <c r="E1019" s="319" t="s">
        <v>3842</v>
      </c>
      <c r="F1019" s="319" t="s">
        <v>3843</v>
      </c>
      <c r="G1019" s="320" t="s">
        <v>156</v>
      </c>
      <c r="H1019" s="320" t="s">
        <v>2674</v>
      </c>
      <c r="I1019" s="321" t="s">
        <v>2675</v>
      </c>
      <c r="J1019" s="322" t="s">
        <v>3157</v>
      </c>
      <c r="K1019" s="358" t="s">
        <v>3159</v>
      </c>
      <c r="L1019" s="366" t="s">
        <v>15</v>
      </c>
      <c r="N1019" s="323">
        <f>[2]pdc2018!N1019</f>
        <v>572485.49</v>
      </c>
      <c r="O1019" s="324">
        <f>[2]pdc2018!O1019</f>
        <v>570300</v>
      </c>
      <c r="P1019" s="324">
        <f>[2]pdc2018!P1019</f>
        <v>572000</v>
      </c>
      <c r="Q1019" s="324">
        <f>[2]pdc2018!Q1019</f>
        <v>572000</v>
      </c>
      <c r="R1019" s="324">
        <f>[2]pdc2018!R1019</f>
        <v>572000</v>
      </c>
      <c r="S1019" s="325">
        <f>[2]pdc2018!S1019</f>
        <v>572000</v>
      </c>
      <c r="T1019" s="323">
        <f t="shared" si="96"/>
        <v>0</v>
      </c>
      <c r="U1019" s="326">
        <f t="shared" si="97"/>
        <v>0</v>
      </c>
      <c r="V1019" s="323">
        <f t="shared" si="98"/>
        <v>0</v>
      </c>
      <c r="W1019" s="326">
        <f t="shared" si="99"/>
        <v>0</v>
      </c>
      <c r="X1019" s="323">
        <f t="shared" si="100"/>
        <v>0</v>
      </c>
      <c r="Y1019" s="326">
        <f t="shared" si="101"/>
        <v>0</v>
      </c>
    </row>
    <row r="1020" spans="1:25" ht="12.75">
      <c r="N1020" s="331"/>
      <c r="O1020" s="331"/>
      <c r="P1020" s="331"/>
      <c r="Q1020" s="331"/>
      <c r="R1020" s="331"/>
      <c r="S1020" s="331"/>
      <c r="T1020" s="331"/>
      <c r="U1020" s="331"/>
      <c r="V1020" s="331"/>
      <c r="W1020" s="331"/>
      <c r="X1020" s="331"/>
      <c r="Y1020" s="331"/>
    </row>
    <row r="1021" spans="1:25" ht="12.75">
      <c r="E1021" s="83"/>
      <c r="N1021" s="331"/>
      <c r="O1021" s="331"/>
      <c r="P1021" s="331"/>
      <c r="Q1021" s="331"/>
      <c r="R1021" s="331"/>
      <c r="S1021" s="331"/>
      <c r="T1021" s="331"/>
      <c r="U1021" s="331"/>
      <c r="V1021" s="331"/>
      <c r="W1021" s="331"/>
      <c r="X1021" s="331"/>
      <c r="Y1021" s="331"/>
    </row>
    <row r="1022" spans="1:25" ht="12.75">
      <c r="E1022" s="88" t="s">
        <v>343</v>
      </c>
      <c r="F1022" s="354" t="s">
        <v>3288</v>
      </c>
      <c r="G1022" s="332"/>
      <c r="H1022" s="332"/>
      <c r="I1022" s="333"/>
      <c r="J1022" s="334"/>
      <c r="K1022" s="335"/>
      <c r="L1022" s="335"/>
      <c r="M1022" s="335"/>
      <c r="N1022" s="336">
        <f t="shared" ref="N1022:S1022" si="102">SUM(N5:N798)</f>
        <v>1248001678.5099993</v>
      </c>
      <c r="O1022" s="337">
        <f t="shared" si="102"/>
        <v>1277661494</v>
      </c>
      <c r="P1022" s="337">
        <f t="shared" si="102"/>
        <v>1288121028.7666667</v>
      </c>
      <c r="Q1022" s="337">
        <f t="shared" si="102"/>
        <v>1314962438</v>
      </c>
      <c r="R1022" s="337">
        <f t="shared" si="102"/>
        <v>1334585738</v>
      </c>
      <c r="S1022" s="338">
        <f t="shared" si="102"/>
        <v>1345880938</v>
      </c>
      <c r="T1022" s="336">
        <f t="shared" ref="T1022:T1024" si="103">IF(N1022="","",Q1022-N1022)</f>
        <v>66960759.490000725</v>
      </c>
      <c r="U1022" s="339">
        <f t="shared" ref="U1022:U1024" si="104">IF(N1022=0,"",T1022/N1022)</f>
        <v>5.3654382556556968E-2</v>
      </c>
      <c r="V1022" s="336">
        <f t="shared" ref="V1022:V1024" si="105">IF(O1022="","",Q1022-O1022)</f>
        <v>37300944</v>
      </c>
      <c r="W1022" s="339">
        <f t="shared" ref="W1022:W1024" si="106">IF(O1022=0,"",V1022/O1022)</f>
        <v>2.9194699985221593E-2</v>
      </c>
      <c r="X1022" s="336">
        <f t="shared" ref="X1022:X1024" si="107">IF(P1022="","",Q1022-P1022)</f>
        <v>26841409.233333349</v>
      </c>
      <c r="Y1022" s="339">
        <f t="shared" ref="Y1022:Y1024" si="108">IF(P1022=0,"",X1022/Q1022)</f>
        <v>2.0412301110408867E-2</v>
      </c>
    </row>
    <row r="1023" spans="1:25" ht="12.75">
      <c r="E1023" s="89" t="s">
        <v>344</v>
      </c>
      <c r="F1023" s="356" t="s">
        <v>3289</v>
      </c>
      <c r="G1023" s="340"/>
      <c r="H1023" s="340"/>
      <c r="I1023" s="341"/>
      <c r="J1023" s="342"/>
      <c r="K1023" s="335"/>
      <c r="L1023" s="335"/>
      <c r="M1023" s="335"/>
      <c r="N1023" s="343">
        <f t="shared" ref="N1023:S1023" si="109">SUM(N799:N1019)</f>
        <v>1267453190.6599996</v>
      </c>
      <c r="O1023" s="344">
        <f t="shared" si="109"/>
        <v>1277661494</v>
      </c>
      <c r="P1023" s="344">
        <f t="shared" si="109"/>
        <v>1289384706.97</v>
      </c>
      <c r="Q1023" s="344">
        <f t="shared" si="109"/>
        <v>1314962438</v>
      </c>
      <c r="R1023" s="344">
        <f t="shared" si="109"/>
        <v>1334585738</v>
      </c>
      <c r="S1023" s="345">
        <f t="shared" si="109"/>
        <v>1345880938</v>
      </c>
      <c r="T1023" s="343">
        <f t="shared" si="103"/>
        <v>47509247.340000391</v>
      </c>
      <c r="U1023" s="346">
        <f t="shared" si="104"/>
        <v>3.7484025201168142E-2</v>
      </c>
      <c r="V1023" s="343">
        <f t="shared" si="105"/>
        <v>37300944</v>
      </c>
      <c r="W1023" s="346">
        <f t="shared" si="106"/>
        <v>2.9194699985221593E-2</v>
      </c>
      <c r="X1023" s="343">
        <f t="shared" si="107"/>
        <v>25577731.029999971</v>
      </c>
      <c r="Y1023" s="346">
        <f t="shared" si="108"/>
        <v>1.9451301642427577E-2</v>
      </c>
    </row>
    <row r="1024" spans="1:25" ht="12.75">
      <c r="E1024" s="90" t="s">
        <v>345</v>
      </c>
      <c r="F1024" s="357" t="s">
        <v>3290</v>
      </c>
      <c r="G1024" s="347"/>
      <c r="H1024" s="347"/>
      <c r="I1024" s="348"/>
      <c r="J1024" s="349"/>
      <c r="K1024" s="335"/>
      <c r="L1024" s="335"/>
      <c r="M1024" s="335"/>
      <c r="N1024" s="350">
        <f t="shared" ref="N1024:S1024" si="110">N1023-N1022</f>
        <v>19451512.150000334</v>
      </c>
      <c r="O1024" s="351">
        <f t="shared" si="110"/>
        <v>0</v>
      </c>
      <c r="P1024" s="351">
        <f t="shared" si="110"/>
        <v>1263678.2033333778</v>
      </c>
      <c r="Q1024" s="351">
        <f t="shared" si="110"/>
        <v>0</v>
      </c>
      <c r="R1024" s="351">
        <f t="shared" si="110"/>
        <v>0</v>
      </c>
      <c r="S1024" s="352">
        <f t="shared" si="110"/>
        <v>0</v>
      </c>
      <c r="T1024" s="350">
        <f t="shared" si="103"/>
        <v>-19451512.150000334</v>
      </c>
      <c r="U1024" s="353">
        <f t="shared" si="104"/>
        <v>-1</v>
      </c>
      <c r="V1024" s="350">
        <f t="shared" si="105"/>
        <v>0</v>
      </c>
      <c r="W1024" s="353" t="str">
        <f t="shared" si="106"/>
        <v/>
      </c>
      <c r="X1024" s="350">
        <f t="shared" si="107"/>
        <v>-1263678.2033333778</v>
      </c>
      <c r="Y1024" s="353" t="e">
        <f t="shared" si="108"/>
        <v>#DIV/0!</v>
      </c>
    </row>
    <row r="1025" spans="17:17" ht="12.75">
      <c r="Q1025" s="355"/>
    </row>
  </sheetData>
  <autoFilter ref="A4:W1019"/>
  <mergeCells count="18">
    <mergeCell ref="B1:B3"/>
    <mergeCell ref="C1:C3"/>
    <mergeCell ref="D1:D3"/>
    <mergeCell ref="E1:E3"/>
    <mergeCell ref="F1:F3"/>
    <mergeCell ref="X2:Y2"/>
    <mergeCell ref="X3:Y3"/>
    <mergeCell ref="T3:U3"/>
    <mergeCell ref="G1:G3"/>
    <mergeCell ref="H1:H3"/>
    <mergeCell ref="L1:L3"/>
    <mergeCell ref="I1:I3"/>
    <mergeCell ref="K1:K3"/>
    <mergeCell ref="J1:J3"/>
    <mergeCell ref="V2:W2"/>
    <mergeCell ref="T2:U2"/>
    <mergeCell ref="V3:W3"/>
    <mergeCell ref="N1:S1"/>
  </mergeCells>
  <phoneticPr fontId="25" type="noConversion"/>
  <pageMargins left="0.23622047244094491" right="0.23622047244094491" top="0.51181102362204722" bottom="0.51181102362204722" header="0.59055118110236227" footer="0.35433070866141736"/>
  <pageSetup paperSize="9" scale="43" fitToHeight="0" orientation="landscape" r:id="rId1"/>
  <headerFooter alignWithMargins="0">
    <oddFooter>&amp;C&amp;"Verdana,Normale"pagina n. / Seite Nr. &amp;P/&amp;N</oddFooter>
  </headerFooter>
  <rowBreaks count="1" manualBreakCount="1">
    <brk id="797" min="1" max="24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89"/>
  <sheetViews>
    <sheetView showGridLines="0" view="pageBreakPreview" zoomScale="85" zoomScaleNormal="75" zoomScaleSheetLayoutView="85" workbookViewId="0">
      <pane xSplit="7" ySplit="8" topLeftCell="H9" activePane="bottomRight" state="frozen"/>
      <selection activeCell="I11" sqref="I11"/>
      <selection pane="topRight" activeCell="I11" sqref="I11"/>
      <selection pane="bottomLeft" activeCell="I11" sqref="I11"/>
      <selection pane="bottomRight" activeCell="N16" sqref="N16"/>
    </sheetView>
  </sheetViews>
  <sheetFormatPr defaultColWidth="10.42578125" defaultRowHeight="15"/>
  <cols>
    <col min="1" max="1" width="10.42578125" style="59"/>
    <col min="2" max="2" width="4" style="81" customWidth="1"/>
    <col min="3" max="3" width="4.5703125" style="81" customWidth="1"/>
    <col min="4" max="4" width="2.5703125" style="81" customWidth="1"/>
    <col min="5" max="6" width="4" style="81" customWidth="1"/>
    <col min="7" max="7" width="59.5703125" style="59" customWidth="1"/>
    <col min="8" max="8" width="21.85546875" style="59" customWidth="1"/>
    <col min="9" max="12" width="22.42578125" style="59" customWidth="1"/>
    <col min="13" max="13" width="20.28515625" style="59" customWidth="1"/>
    <col min="14" max="14" width="18" style="59" customWidth="1"/>
    <col min="15" max="15" width="7.5703125" style="174" customWidth="1"/>
    <col min="16" max="16384" width="10.42578125" style="59"/>
  </cols>
  <sheetData>
    <row r="1" spans="1:15" s="55" customFormat="1" ht="36.75" customHeight="1">
      <c r="B1" s="420" t="s">
        <v>958</v>
      </c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172"/>
    </row>
    <row r="2" spans="1:15" s="55" customFormat="1">
      <c r="B2" s="57"/>
      <c r="C2" s="57"/>
      <c r="D2" s="57"/>
      <c r="E2" s="57"/>
      <c r="F2" s="57"/>
      <c r="G2" s="57"/>
      <c r="O2" s="173"/>
    </row>
    <row r="3" spans="1:15" s="55" customFormat="1" ht="15.75" thickBot="1">
      <c r="B3" s="57"/>
      <c r="C3" s="57"/>
      <c r="D3" s="57"/>
      <c r="E3" s="57"/>
      <c r="F3" s="57"/>
      <c r="G3" s="57"/>
      <c r="O3" s="173"/>
    </row>
    <row r="4" spans="1:15" s="58" customFormat="1">
      <c r="B4" s="408" t="s">
        <v>2370</v>
      </c>
      <c r="C4" s="409"/>
      <c r="D4" s="409"/>
      <c r="E4" s="409"/>
      <c r="F4" s="409"/>
      <c r="G4" s="409"/>
      <c r="H4" s="412" t="s">
        <v>3865</v>
      </c>
      <c r="I4" s="413"/>
      <c r="J4" s="413"/>
      <c r="K4" s="413"/>
      <c r="L4" s="413"/>
      <c r="M4" s="413"/>
      <c r="N4" s="414"/>
      <c r="O4" s="69"/>
    </row>
    <row r="5" spans="1:15" s="58" customFormat="1" ht="15.75" thickBot="1">
      <c r="B5" s="410"/>
      <c r="C5" s="411"/>
      <c r="D5" s="411"/>
      <c r="E5" s="411"/>
      <c r="F5" s="411"/>
      <c r="G5" s="411"/>
      <c r="H5" s="415"/>
      <c r="I5" s="416"/>
      <c r="J5" s="416"/>
      <c r="K5" s="416"/>
      <c r="L5" s="416"/>
      <c r="M5" s="416"/>
      <c r="N5" s="417"/>
      <c r="O5" s="69"/>
    </row>
    <row r="6" spans="1:15" ht="15" customHeight="1" thickBot="1">
      <c r="B6" s="60"/>
      <c r="C6" s="60"/>
      <c r="D6" s="60"/>
      <c r="E6" s="60"/>
      <c r="F6" s="60"/>
      <c r="G6" s="60"/>
      <c r="H6" s="61"/>
    </row>
    <row r="7" spans="1:15" ht="18">
      <c r="B7" s="405" t="s">
        <v>3867</v>
      </c>
      <c r="C7" s="406"/>
      <c r="D7" s="406"/>
      <c r="E7" s="406"/>
      <c r="F7" s="406"/>
      <c r="G7" s="407"/>
      <c r="H7" s="168" t="s">
        <v>178</v>
      </c>
      <c r="I7" s="168" t="s">
        <v>3861</v>
      </c>
      <c r="J7" s="168" t="s">
        <v>3391</v>
      </c>
      <c r="K7" s="168" t="s">
        <v>3391</v>
      </c>
      <c r="L7" s="168" t="s">
        <v>3391</v>
      </c>
      <c r="M7" s="62" t="str">
        <f>CONCATENATE("VARIAZIONE ",  I8, " / ", L8)</f>
        <v>VARIAZIONE 2017 / 2020</v>
      </c>
      <c r="N7" s="63"/>
    </row>
    <row r="8" spans="1:15" ht="18">
      <c r="B8" s="425" t="s">
        <v>3868</v>
      </c>
      <c r="C8" s="426"/>
      <c r="D8" s="426"/>
      <c r="E8" s="426"/>
      <c r="F8" s="426"/>
      <c r="G8" s="427"/>
      <c r="H8" s="64">
        <f>'pdc2018'!N3</f>
        <v>2016</v>
      </c>
      <c r="I8" s="64">
        <f>'pdc2018'!P3</f>
        <v>2017</v>
      </c>
      <c r="J8" s="64">
        <f>'pdc2018'!Q3</f>
        <v>2018</v>
      </c>
      <c r="K8" s="64">
        <f>'pdc2018'!R3</f>
        <v>2019</v>
      </c>
      <c r="L8" s="64">
        <f>'pdc2018'!S3</f>
        <v>2020</v>
      </c>
      <c r="M8" s="65" t="s">
        <v>2371</v>
      </c>
      <c r="N8" s="66" t="s">
        <v>2708</v>
      </c>
    </row>
    <row r="9" spans="1:15" s="67" customFormat="1">
      <c r="A9" s="100"/>
      <c r="B9" s="101" t="s">
        <v>2716</v>
      </c>
      <c r="C9" s="423" t="s">
        <v>960</v>
      </c>
      <c r="D9" s="423"/>
      <c r="E9" s="423"/>
      <c r="F9" s="423"/>
      <c r="G9" s="424"/>
      <c r="H9" s="102"/>
      <c r="I9" s="102"/>
      <c r="J9" s="102"/>
      <c r="K9" s="102"/>
      <c r="L9" s="102"/>
      <c r="M9" s="103"/>
      <c r="N9" s="104"/>
      <c r="O9" s="151"/>
    </row>
    <row r="10" spans="1:15" s="67" customFormat="1">
      <c r="A10" s="100"/>
      <c r="B10" s="105"/>
      <c r="C10" s="106" t="s">
        <v>2372</v>
      </c>
      <c r="D10" s="421" t="s">
        <v>2373</v>
      </c>
      <c r="E10" s="421"/>
      <c r="F10" s="421"/>
      <c r="G10" s="422"/>
      <c r="H10" s="107">
        <f>H11+H12+H19+H24</f>
        <v>1130140887.3700001</v>
      </c>
      <c r="I10" s="107">
        <f>I11+I12+I19+I24</f>
        <v>1169708831</v>
      </c>
      <c r="J10" s="107">
        <f t="shared" ref="J10:L10" si="0">J11+J12+J19+J24</f>
        <v>1193013338</v>
      </c>
      <c r="K10" s="107">
        <f t="shared" si="0"/>
        <v>1212636638</v>
      </c>
      <c r="L10" s="107">
        <f t="shared" si="0"/>
        <v>1223336638</v>
      </c>
      <c r="M10" s="108">
        <f>L10-I10</f>
        <v>53627807</v>
      </c>
      <c r="N10" s="109">
        <f>IF(I10=0,"-    ",M10/I10)</f>
        <v>4.5847142108137166E-2</v>
      </c>
      <c r="O10" s="151"/>
    </row>
    <row r="11" spans="1:15" s="58" customFormat="1" ht="30" customHeight="1">
      <c r="A11" s="100" t="s">
        <v>237</v>
      </c>
      <c r="B11" s="110"/>
      <c r="C11" s="111"/>
      <c r="D11" s="112"/>
      <c r="E11" s="111" t="s">
        <v>2374</v>
      </c>
      <c r="F11" s="418" t="s">
        <v>2375</v>
      </c>
      <c r="G11" s="419"/>
      <c r="H11" s="114">
        <f>SUMIF('pdc2018'!$J$8:$J$1100,'CE statale'!$A11,'pdc2018'!$N$8:$N$1100)</f>
        <v>1108773711.9000001</v>
      </c>
      <c r="I11" s="114">
        <f>SUMIF('pdc2018'!$J$8:$J$1100,'CE statale'!$A11,'pdc2018'!P$8:P$1100)</f>
        <v>1146449231</v>
      </c>
      <c r="J11" s="114">
        <f>SUMIF('pdc2018'!$J$8:$J$1100,'CE statale'!$A11,'pdc2018'!Q$8:Q$1100)</f>
        <v>1169785138</v>
      </c>
      <c r="K11" s="114">
        <f>SUMIF('pdc2018'!$J$8:$J$1100,'CE statale'!$A11,'pdc2018'!R$8:R$1100)</f>
        <v>1189403638</v>
      </c>
      <c r="L11" s="114">
        <f>SUMIF('pdc2018'!$J$8:$J$1100,'CE statale'!$A11,'pdc2018'!S$8:S$1100)</f>
        <v>1200103638</v>
      </c>
      <c r="M11" s="115">
        <f t="shared" ref="M11:M74" si="1">L11-I11</f>
        <v>53654407</v>
      </c>
      <c r="N11" s="116">
        <f t="shared" ref="N11:N74" si="2">IF(I11=0,"-    ",M11/I11)</f>
        <v>4.6800508517241095E-2</v>
      </c>
      <c r="O11" s="144"/>
    </row>
    <row r="12" spans="1:15" s="58" customFormat="1">
      <c r="A12" s="100"/>
      <c r="B12" s="110"/>
      <c r="C12" s="111"/>
      <c r="D12" s="112"/>
      <c r="E12" s="111" t="s">
        <v>2376</v>
      </c>
      <c r="F12" s="418" t="s">
        <v>2377</v>
      </c>
      <c r="G12" s="419"/>
      <c r="H12" s="114">
        <f>SUM(H13:H18)</f>
        <v>21367175.470000003</v>
      </c>
      <c r="I12" s="114">
        <f>SUM(I13:I18)</f>
        <v>22889400</v>
      </c>
      <c r="J12" s="114">
        <f t="shared" ref="J12:L12" si="3">SUM(J13:J18)</f>
        <v>22858000</v>
      </c>
      <c r="K12" s="114">
        <f t="shared" si="3"/>
        <v>22983000</v>
      </c>
      <c r="L12" s="114">
        <f t="shared" si="3"/>
        <v>22983000</v>
      </c>
      <c r="M12" s="115">
        <f t="shared" si="1"/>
        <v>93600</v>
      </c>
      <c r="N12" s="116">
        <f t="shared" si="2"/>
        <v>4.0892290754672468E-3</v>
      </c>
      <c r="O12" s="144"/>
    </row>
    <row r="13" spans="1:15" s="68" customFormat="1">
      <c r="A13" s="100" t="s">
        <v>2378</v>
      </c>
      <c r="B13" s="117"/>
      <c r="C13" s="118"/>
      <c r="D13" s="119"/>
      <c r="E13" s="118"/>
      <c r="F13" s="120" t="s">
        <v>2372</v>
      </c>
      <c r="G13" s="123" t="s">
        <v>2379</v>
      </c>
      <c r="H13" s="121">
        <f>SUMIF('pdc2018'!$J$8:$J$1100,'CE statale'!$A13,'pdc2018'!$N$8:$N$1100)</f>
        <v>0</v>
      </c>
      <c r="I13" s="121">
        <f>SUMIF('pdc2018'!$J$8:$J$1100,'CE statale'!$A13,'pdc2018'!P$8:P$1100)</f>
        <v>0</v>
      </c>
      <c r="J13" s="121">
        <f>SUMIF('pdc2018'!$J$8:$J$1100,'CE statale'!$A13,'pdc2018'!Q$8:Q$1100)</f>
        <v>0</v>
      </c>
      <c r="K13" s="121">
        <f>SUMIF('pdc2018'!$J$8:$J$1100,'CE statale'!$A13,'pdc2018'!R$8:R$1100)</f>
        <v>0</v>
      </c>
      <c r="L13" s="121">
        <f>SUMIF('pdc2018'!$J$8:$J$1100,'CE statale'!$A13,'pdc2018'!S$8:S$1100)</f>
        <v>0</v>
      </c>
      <c r="M13" s="121">
        <f t="shared" si="1"/>
        <v>0</v>
      </c>
      <c r="N13" s="116" t="str">
        <f t="shared" si="2"/>
        <v xml:space="preserve">-    </v>
      </c>
      <c r="O13" s="175"/>
    </row>
    <row r="14" spans="1:15" s="68" customFormat="1" ht="30" customHeight="1">
      <c r="A14" s="122" t="s">
        <v>2380</v>
      </c>
      <c r="B14" s="117"/>
      <c r="C14" s="118"/>
      <c r="D14" s="119"/>
      <c r="E14" s="118"/>
      <c r="F14" s="120" t="s">
        <v>2381</v>
      </c>
      <c r="G14" s="123" t="s">
        <v>2382</v>
      </c>
      <c r="H14" s="121">
        <f>SUMIF('pdc2018'!$J$8:$J$1100,'CE statale'!$A14,'pdc2018'!$N$8:$N$1100)</f>
        <v>0</v>
      </c>
      <c r="I14" s="121">
        <f>SUMIF('pdc2018'!$J$8:$J$1100,'CE statale'!$A14,'pdc2018'!P$8:P$1100)</f>
        <v>0</v>
      </c>
      <c r="J14" s="121">
        <f>SUMIF('pdc2018'!$J$8:$J$1100,'CE statale'!$A14,'pdc2018'!Q$8:Q$1100)</f>
        <v>0</v>
      </c>
      <c r="K14" s="121">
        <f>SUMIF('pdc2018'!$J$8:$J$1100,'CE statale'!$A14,'pdc2018'!R$8:R$1100)</f>
        <v>0</v>
      </c>
      <c r="L14" s="121">
        <f>SUMIF('pdc2018'!$J$8:$J$1100,'CE statale'!$A14,'pdc2018'!S$8:S$1100)</f>
        <v>0</v>
      </c>
      <c r="M14" s="121">
        <f t="shared" si="1"/>
        <v>0</v>
      </c>
      <c r="N14" s="116" t="str">
        <f t="shared" si="2"/>
        <v xml:space="preserve">-    </v>
      </c>
      <c r="O14" s="175"/>
    </row>
    <row r="15" spans="1:15" s="68" customFormat="1" ht="30" customHeight="1">
      <c r="A15" s="100" t="s">
        <v>2383</v>
      </c>
      <c r="B15" s="117"/>
      <c r="C15" s="118"/>
      <c r="D15" s="119"/>
      <c r="E15" s="118"/>
      <c r="F15" s="120" t="s">
        <v>2384</v>
      </c>
      <c r="G15" s="123" t="s">
        <v>2385</v>
      </c>
      <c r="H15" s="121">
        <f>SUMIF('pdc2018'!$J$8:$J$1100,'CE statale'!$A15,'pdc2018'!$N$8:$N$1100)</f>
        <v>21367175.470000003</v>
      </c>
      <c r="I15" s="121">
        <f>SUMIF('pdc2018'!$J$8:$J$1100,'CE statale'!$A15,'pdc2018'!P$8:P$1100)</f>
        <v>22889400</v>
      </c>
      <c r="J15" s="121">
        <f>SUMIF('pdc2018'!$J$8:$J$1100,'CE statale'!$A15,'pdc2018'!Q$8:Q$1100)</f>
        <v>22858000</v>
      </c>
      <c r="K15" s="121">
        <f>SUMIF('pdc2018'!$J$8:$J$1100,'CE statale'!$A15,'pdc2018'!R$8:R$1100)</f>
        <v>22983000</v>
      </c>
      <c r="L15" s="121">
        <f>SUMIF('pdc2018'!$J$8:$J$1100,'CE statale'!$A15,'pdc2018'!S$8:S$1100)</f>
        <v>22983000</v>
      </c>
      <c r="M15" s="121">
        <f t="shared" si="1"/>
        <v>93600</v>
      </c>
      <c r="N15" s="116">
        <f t="shared" si="2"/>
        <v>4.0892290754672468E-3</v>
      </c>
      <c r="O15" s="175"/>
    </row>
    <row r="16" spans="1:15" s="68" customFormat="1">
      <c r="A16" s="122" t="s">
        <v>2386</v>
      </c>
      <c r="B16" s="117"/>
      <c r="C16" s="118"/>
      <c r="D16" s="119"/>
      <c r="E16" s="118"/>
      <c r="F16" s="120" t="s">
        <v>2387</v>
      </c>
      <c r="G16" s="123" t="s">
        <v>2388</v>
      </c>
      <c r="H16" s="121">
        <f>SUMIF('pdc2018'!$J$8:$J$1100,'CE statale'!$A16,'pdc2018'!$N$8:$N$1100)</f>
        <v>0</v>
      </c>
      <c r="I16" s="121">
        <f>SUMIF('pdc2018'!$J$8:$J$1100,'CE statale'!$A16,'pdc2018'!P$8:P$1100)</f>
        <v>0</v>
      </c>
      <c r="J16" s="121">
        <f>SUMIF('pdc2018'!$J$8:$J$1100,'CE statale'!$A16,'pdc2018'!Q$8:Q$1100)</f>
        <v>0</v>
      </c>
      <c r="K16" s="121">
        <f>SUMIF('pdc2018'!$J$8:$J$1100,'CE statale'!$A16,'pdc2018'!R$8:R$1100)</f>
        <v>0</v>
      </c>
      <c r="L16" s="121">
        <f>SUMIF('pdc2018'!$J$8:$J$1100,'CE statale'!$A16,'pdc2018'!S$8:S$1100)</f>
        <v>0</v>
      </c>
      <c r="M16" s="121">
        <f t="shared" si="1"/>
        <v>0</v>
      </c>
      <c r="N16" s="116" t="str">
        <f t="shared" si="2"/>
        <v xml:space="preserve">-    </v>
      </c>
      <c r="O16" s="175"/>
    </row>
    <row r="17" spans="1:15" s="68" customFormat="1">
      <c r="A17" s="100" t="s">
        <v>3127</v>
      </c>
      <c r="B17" s="117"/>
      <c r="C17" s="118"/>
      <c r="D17" s="119"/>
      <c r="E17" s="118"/>
      <c r="F17" s="120" t="s">
        <v>3128</v>
      </c>
      <c r="G17" s="123" t="s">
        <v>3129</v>
      </c>
      <c r="H17" s="121">
        <f>SUMIF('pdc2018'!$J$8:$J$1100,'CE statale'!$A17,'pdc2018'!$N$8:$N$1100)</f>
        <v>0</v>
      </c>
      <c r="I17" s="121">
        <f>SUMIF('pdc2018'!$J$8:$J$1100,'CE statale'!$A17,'pdc2018'!P$8:P$1100)</f>
        <v>0</v>
      </c>
      <c r="J17" s="121">
        <f>SUMIF('pdc2018'!$J$8:$J$1100,'CE statale'!$A17,'pdc2018'!Q$8:Q$1100)</f>
        <v>0</v>
      </c>
      <c r="K17" s="121">
        <f>SUMIF('pdc2018'!$J$8:$J$1100,'CE statale'!$A17,'pdc2018'!R$8:R$1100)</f>
        <v>0</v>
      </c>
      <c r="L17" s="121">
        <f>SUMIF('pdc2018'!$J$8:$J$1100,'CE statale'!$A17,'pdc2018'!S$8:S$1100)</f>
        <v>0</v>
      </c>
      <c r="M17" s="121">
        <f t="shared" si="1"/>
        <v>0</v>
      </c>
      <c r="N17" s="124" t="str">
        <f t="shared" si="2"/>
        <v xml:space="preserve">-    </v>
      </c>
      <c r="O17" s="175"/>
    </row>
    <row r="18" spans="1:15" s="68" customFormat="1">
      <c r="A18" s="122" t="s">
        <v>3130</v>
      </c>
      <c r="B18" s="117"/>
      <c r="C18" s="118"/>
      <c r="D18" s="119"/>
      <c r="E18" s="118"/>
      <c r="F18" s="120" t="s">
        <v>3131</v>
      </c>
      <c r="G18" s="123" t="s">
        <v>3132</v>
      </c>
      <c r="H18" s="121">
        <f>SUMIF('pdc2018'!$J$8:$J$1100,'CE statale'!$A18,'pdc2018'!$N$8:$N$1100)</f>
        <v>0</v>
      </c>
      <c r="I18" s="121">
        <f>SUMIF('pdc2018'!$J$8:$J$1100,'CE statale'!$A18,'pdc2018'!P$8:P$1100)</f>
        <v>0</v>
      </c>
      <c r="J18" s="121">
        <f>SUMIF('pdc2018'!$J$8:$J$1100,'CE statale'!$A18,'pdc2018'!Q$8:Q$1100)</f>
        <v>0</v>
      </c>
      <c r="K18" s="121">
        <f>SUMIF('pdc2018'!$J$8:$J$1100,'CE statale'!$A18,'pdc2018'!R$8:R$1100)</f>
        <v>0</v>
      </c>
      <c r="L18" s="121">
        <f>SUMIF('pdc2018'!$J$8:$J$1100,'CE statale'!$A18,'pdc2018'!S$8:S$1100)</f>
        <v>0</v>
      </c>
      <c r="M18" s="121">
        <f t="shared" si="1"/>
        <v>0</v>
      </c>
      <c r="N18" s="116" t="str">
        <f t="shared" si="2"/>
        <v xml:space="preserve">-    </v>
      </c>
      <c r="O18" s="175"/>
    </row>
    <row r="19" spans="1:15" s="58" customFormat="1">
      <c r="A19" s="100"/>
      <c r="B19" s="110"/>
      <c r="C19" s="111"/>
      <c r="D19" s="112"/>
      <c r="E19" s="111" t="s">
        <v>3133</v>
      </c>
      <c r="F19" s="418" t="s">
        <v>3134</v>
      </c>
      <c r="G19" s="419"/>
      <c r="H19" s="114">
        <f>SUM(H20:H23)</f>
        <v>0</v>
      </c>
      <c r="I19" s="114">
        <f>SUM(I20:I23)</f>
        <v>370200</v>
      </c>
      <c r="J19" s="114">
        <f t="shared" ref="J19:L19" si="4">SUM(J20:J23)</f>
        <v>370200</v>
      </c>
      <c r="K19" s="114">
        <f t="shared" si="4"/>
        <v>250000</v>
      </c>
      <c r="L19" s="114">
        <f t="shared" si="4"/>
        <v>250000</v>
      </c>
      <c r="M19" s="115">
        <f t="shared" si="1"/>
        <v>-120200</v>
      </c>
      <c r="N19" s="116">
        <f t="shared" si="2"/>
        <v>-0.32468935710426794</v>
      </c>
      <c r="O19" s="144"/>
    </row>
    <row r="20" spans="1:15" s="58" customFormat="1">
      <c r="A20" s="100" t="s">
        <v>3135</v>
      </c>
      <c r="B20" s="110"/>
      <c r="C20" s="111"/>
      <c r="D20" s="112"/>
      <c r="E20" s="112"/>
      <c r="F20" s="125" t="s">
        <v>2372</v>
      </c>
      <c r="G20" s="123" t="s">
        <v>3136</v>
      </c>
      <c r="H20" s="121">
        <f>SUMIF('pdc2018'!$J$8:$J$1100,'CE statale'!$A20,'pdc2018'!$N$8:$N$1100)</f>
        <v>0</v>
      </c>
      <c r="I20" s="121">
        <f>SUMIF('pdc2018'!$J$8:$J$1100,'CE statale'!$A20,'pdc2018'!P$8:P$1100)</f>
        <v>0</v>
      </c>
      <c r="J20" s="121">
        <f>SUMIF('pdc2018'!$J$8:$J$1100,'CE statale'!$A20,'pdc2018'!Q$8:Q$1100)</f>
        <v>0</v>
      </c>
      <c r="K20" s="121">
        <f>SUMIF('pdc2018'!$J$8:$J$1100,'CE statale'!$A20,'pdc2018'!R$8:R$1100)</f>
        <v>0</v>
      </c>
      <c r="L20" s="121">
        <f>SUMIF('pdc2018'!$J$8:$J$1100,'CE statale'!$A20,'pdc2018'!S$8:S$1100)</f>
        <v>0</v>
      </c>
      <c r="M20" s="121">
        <f t="shared" si="1"/>
        <v>0</v>
      </c>
      <c r="N20" s="126" t="str">
        <f t="shared" si="2"/>
        <v xml:space="preserve">-    </v>
      </c>
      <c r="O20" s="144"/>
    </row>
    <row r="21" spans="1:15" s="58" customFormat="1">
      <c r="A21" s="100" t="s">
        <v>3075</v>
      </c>
      <c r="B21" s="110"/>
      <c r="C21" s="111"/>
      <c r="D21" s="112"/>
      <c r="E21" s="112"/>
      <c r="F21" s="125" t="s">
        <v>2381</v>
      </c>
      <c r="G21" s="123" t="s">
        <v>3137</v>
      </c>
      <c r="H21" s="121">
        <f>SUMIF('pdc2018'!$J$8:$J$1100,'CE statale'!$A21,'pdc2018'!$N$8:$N$1100)</f>
        <v>0</v>
      </c>
      <c r="I21" s="121">
        <f>SUMIF('pdc2018'!$J$8:$J$1100,'CE statale'!$A21,'pdc2018'!P$8:P$1100)</f>
        <v>0</v>
      </c>
      <c r="J21" s="121">
        <f>SUMIF('pdc2018'!$J$8:$J$1100,'CE statale'!$A21,'pdc2018'!Q$8:Q$1100)</f>
        <v>0</v>
      </c>
      <c r="K21" s="121">
        <f>SUMIF('pdc2018'!$J$8:$J$1100,'CE statale'!$A21,'pdc2018'!R$8:R$1100)</f>
        <v>0</v>
      </c>
      <c r="L21" s="121">
        <f>SUMIF('pdc2018'!$J$8:$J$1100,'CE statale'!$A21,'pdc2018'!S$8:S$1100)</f>
        <v>0</v>
      </c>
      <c r="M21" s="121">
        <f t="shared" si="1"/>
        <v>0</v>
      </c>
      <c r="N21" s="126" t="str">
        <f t="shared" si="2"/>
        <v xml:space="preserve">-    </v>
      </c>
      <c r="O21" s="144"/>
    </row>
    <row r="22" spans="1:15" s="58" customFormat="1">
      <c r="A22" s="100" t="s">
        <v>2570</v>
      </c>
      <c r="B22" s="110"/>
      <c r="C22" s="111"/>
      <c r="D22" s="112"/>
      <c r="E22" s="112"/>
      <c r="F22" s="125" t="s">
        <v>2384</v>
      </c>
      <c r="G22" s="123" t="s">
        <v>3138</v>
      </c>
      <c r="H22" s="121">
        <f>SUMIF('pdc2018'!$J$8:$J$1100,'CE statale'!$A22,'pdc2018'!$N$8:$N$1100)</f>
        <v>0</v>
      </c>
      <c r="I22" s="121">
        <f>SUMIF('pdc2018'!$J$8:$J$1100,'CE statale'!$A22,'pdc2018'!P$8:P$1100)</f>
        <v>370200</v>
      </c>
      <c r="J22" s="121">
        <f>SUMIF('pdc2018'!$J$8:$J$1100,'CE statale'!$A22,'pdc2018'!Q$8:Q$1100)</f>
        <v>370200</v>
      </c>
      <c r="K22" s="121">
        <f>SUMIF('pdc2018'!$J$8:$J$1100,'CE statale'!$A22,'pdc2018'!R$8:R$1100)</f>
        <v>250000</v>
      </c>
      <c r="L22" s="121">
        <f>SUMIF('pdc2018'!$J$8:$J$1100,'CE statale'!$A22,'pdc2018'!S$8:S$1100)</f>
        <v>250000</v>
      </c>
      <c r="M22" s="121">
        <f t="shared" si="1"/>
        <v>-120200</v>
      </c>
      <c r="N22" s="126">
        <f t="shared" si="2"/>
        <v>-0.32468935710426794</v>
      </c>
      <c r="O22" s="144"/>
    </row>
    <row r="23" spans="1:15" s="58" customFormat="1">
      <c r="A23" s="100" t="s">
        <v>3084</v>
      </c>
      <c r="B23" s="110"/>
      <c r="C23" s="111"/>
      <c r="D23" s="112"/>
      <c r="E23" s="112"/>
      <c r="F23" s="125" t="s">
        <v>2387</v>
      </c>
      <c r="G23" s="123" t="s">
        <v>3139</v>
      </c>
      <c r="H23" s="121">
        <f>SUMIF('pdc2018'!$J$8:$J$1100,'CE statale'!$A23,'pdc2018'!$N$8:$N$1100)</f>
        <v>0</v>
      </c>
      <c r="I23" s="121">
        <f>SUMIF('pdc2018'!$J$8:$J$1100,'CE statale'!$A23,'pdc2018'!P$8:P$1100)</f>
        <v>0</v>
      </c>
      <c r="J23" s="121">
        <f>SUMIF('pdc2018'!$J$8:$J$1100,'CE statale'!$A23,'pdc2018'!Q$8:Q$1100)</f>
        <v>0</v>
      </c>
      <c r="K23" s="121">
        <f>SUMIF('pdc2018'!$J$8:$J$1100,'CE statale'!$A23,'pdc2018'!R$8:R$1100)</f>
        <v>0</v>
      </c>
      <c r="L23" s="121">
        <f>SUMIF('pdc2018'!$J$8:$J$1100,'CE statale'!$A23,'pdc2018'!S$8:S$1100)</f>
        <v>0</v>
      </c>
      <c r="M23" s="121">
        <f t="shared" si="1"/>
        <v>0</v>
      </c>
      <c r="N23" s="126" t="str">
        <f t="shared" si="2"/>
        <v xml:space="preserve">-    </v>
      </c>
      <c r="O23" s="144"/>
    </row>
    <row r="24" spans="1:15" s="58" customFormat="1">
      <c r="A24" s="100" t="s">
        <v>3140</v>
      </c>
      <c r="B24" s="110"/>
      <c r="C24" s="111"/>
      <c r="D24" s="112"/>
      <c r="E24" s="111" t="s">
        <v>3141</v>
      </c>
      <c r="F24" s="418" t="s">
        <v>3142</v>
      </c>
      <c r="G24" s="419"/>
      <c r="H24" s="114">
        <f>SUMIF('pdc2018'!$J$8:$J$1100,'CE statale'!$A24,'pdc2018'!$N$8:$N$1100)</f>
        <v>0</v>
      </c>
      <c r="I24" s="121">
        <f>SUMIF('pdc2018'!$J$8:$J$1100,'CE statale'!$A24,'pdc2018'!P$8:P$1100)</f>
        <v>0</v>
      </c>
      <c r="J24" s="121">
        <f>SUMIF('pdc2018'!$J$8:$J$1100,'CE statale'!$A24,'pdc2018'!Q$8:Q$1100)</f>
        <v>0</v>
      </c>
      <c r="K24" s="121">
        <f>SUMIF('pdc2018'!$J$8:$J$1100,'CE statale'!$A24,'pdc2018'!R$8:R$1100)</f>
        <v>0</v>
      </c>
      <c r="L24" s="121">
        <f>SUMIF('pdc2018'!$J$8:$J$1100,'CE statale'!$A24,'pdc2018'!S$8:S$1100)</f>
        <v>0</v>
      </c>
      <c r="M24" s="115">
        <f t="shared" si="1"/>
        <v>0</v>
      </c>
      <c r="N24" s="116" t="str">
        <f t="shared" si="2"/>
        <v xml:space="preserve">-    </v>
      </c>
      <c r="O24" s="144"/>
    </row>
    <row r="25" spans="1:15" s="67" customFormat="1">
      <c r="A25" s="100" t="s">
        <v>3143</v>
      </c>
      <c r="B25" s="127"/>
      <c r="C25" s="106" t="s">
        <v>2381</v>
      </c>
      <c r="D25" s="421" t="s">
        <v>3144</v>
      </c>
      <c r="E25" s="421"/>
      <c r="F25" s="421"/>
      <c r="G25" s="422"/>
      <c r="H25" s="107">
        <f>SUMIF('pdc2018'!$J$8:$J$1100,'CE statale'!$A25,'pdc2018'!$N$8:$N$1100)</f>
        <v>-83042.06</v>
      </c>
      <c r="I25" s="107">
        <f>SUMIF('pdc2018'!$J$8:$J$1100,'CE statale'!$A25,'pdc2018'!P$8:P$1100)</f>
        <v>0</v>
      </c>
      <c r="J25" s="107">
        <f>SUMIF('pdc2018'!$J$8:$J$1100,'CE statale'!$A25,'pdc2018'!Q$8:Q$1100)</f>
        <v>0</v>
      </c>
      <c r="K25" s="107">
        <f>SUMIF('pdc2018'!$J$8:$J$1100,'CE statale'!$A25,'pdc2018'!R$8:R$1100)</f>
        <v>0</v>
      </c>
      <c r="L25" s="107">
        <f>SUMIF('pdc2018'!$J$8:$J$1100,'CE statale'!$A25,'pdc2018'!S$8:S$1100)</f>
        <v>0</v>
      </c>
      <c r="M25" s="108">
        <f t="shared" si="1"/>
        <v>0</v>
      </c>
      <c r="N25" s="109" t="str">
        <f t="shared" si="2"/>
        <v xml:space="preserve">-    </v>
      </c>
      <c r="O25" s="151"/>
    </row>
    <row r="26" spans="1:15" s="67" customFormat="1">
      <c r="A26" s="100" t="s">
        <v>3099</v>
      </c>
      <c r="B26" s="127"/>
      <c r="C26" s="106" t="s">
        <v>2384</v>
      </c>
      <c r="D26" s="421" t="s">
        <v>3145</v>
      </c>
      <c r="E26" s="421"/>
      <c r="F26" s="421"/>
      <c r="G26" s="422"/>
      <c r="H26" s="107">
        <f>SUMIF('pdc2018'!$J$8:$J$1100,'CE statale'!$A26,'pdc2018'!$N$8:$N$1100)</f>
        <v>230121.36</v>
      </c>
      <c r="I26" s="107">
        <f>SUMIF('pdc2018'!$J$8:$J$1100,'CE statale'!$A26,'pdc2018'!P$8:P$1100)</f>
        <v>0</v>
      </c>
      <c r="J26" s="107">
        <f>SUMIF('pdc2018'!$J$8:$J$1100,'CE statale'!$A26,'pdc2018'!Q$8:Q$1100)</f>
        <v>0</v>
      </c>
      <c r="K26" s="107">
        <f>SUMIF('pdc2018'!$J$8:$J$1100,'CE statale'!$A26,'pdc2018'!R$8:R$1100)</f>
        <v>0</v>
      </c>
      <c r="L26" s="107">
        <f>SUMIF('pdc2018'!$J$8:$J$1100,'CE statale'!$A26,'pdc2018'!S$8:S$1100)</f>
        <v>0</v>
      </c>
      <c r="M26" s="108">
        <f t="shared" si="1"/>
        <v>0</v>
      </c>
      <c r="N26" s="109" t="str">
        <f t="shared" si="2"/>
        <v xml:space="preserve">-    </v>
      </c>
      <c r="O26" s="151"/>
    </row>
    <row r="27" spans="1:15" s="67" customFormat="1">
      <c r="A27" s="100"/>
      <c r="B27" s="105"/>
      <c r="C27" s="106" t="s">
        <v>2387</v>
      </c>
      <c r="D27" s="421" t="s">
        <v>3146</v>
      </c>
      <c r="E27" s="421"/>
      <c r="F27" s="421"/>
      <c r="G27" s="422"/>
      <c r="H27" s="107">
        <f>SUM(H28:H30)</f>
        <v>58840647.679999992</v>
      </c>
      <c r="I27" s="107">
        <f>SUM(I28:I30)</f>
        <v>58128600</v>
      </c>
      <c r="J27" s="107">
        <f t="shared" ref="J27:L27" si="5">SUM(J28:J30)</f>
        <v>58857900</v>
      </c>
      <c r="K27" s="107">
        <f t="shared" si="5"/>
        <v>58857900</v>
      </c>
      <c r="L27" s="107">
        <f t="shared" si="5"/>
        <v>58953100</v>
      </c>
      <c r="M27" s="108">
        <f t="shared" si="1"/>
        <v>824500</v>
      </c>
      <c r="N27" s="109">
        <f t="shared" si="2"/>
        <v>1.4184067739460437E-2</v>
      </c>
      <c r="O27" s="151"/>
    </row>
    <row r="28" spans="1:15" s="58" customFormat="1" ht="30" customHeight="1">
      <c r="A28" s="100" t="s">
        <v>2852</v>
      </c>
      <c r="B28" s="110"/>
      <c r="C28" s="111"/>
      <c r="D28" s="112"/>
      <c r="E28" s="111" t="s">
        <v>2374</v>
      </c>
      <c r="F28" s="418" t="s">
        <v>3148</v>
      </c>
      <c r="G28" s="419"/>
      <c r="H28" s="114">
        <f>SUMIF('pdc2018'!$J$8:$J$1100,'CE statale'!$A28,'pdc2018'!$N$8:$N$1100)</f>
        <v>41577881.589999996</v>
      </c>
      <c r="I28" s="114">
        <f>SUMIF('pdc2018'!$J$8:$J$1100,'CE statale'!$A28,'pdc2018'!P$8:P$1100)</f>
        <v>40590000</v>
      </c>
      <c r="J28" s="114">
        <f>SUMIF('pdc2018'!$J$8:$J$1100,'CE statale'!$A28,'pdc2018'!Q$8:Q$1100)</f>
        <v>41319300</v>
      </c>
      <c r="K28" s="114">
        <f>SUMIF('pdc2018'!$J$8:$J$1100,'CE statale'!$A28,'pdc2018'!R$8:R$1100)</f>
        <v>41319300</v>
      </c>
      <c r="L28" s="114">
        <f>SUMIF('pdc2018'!$J$8:$J$1100,'CE statale'!$A28,'pdc2018'!S$8:S$1100)</f>
        <v>41414500</v>
      </c>
      <c r="M28" s="115">
        <f t="shared" si="1"/>
        <v>824500</v>
      </c>
      <c r="N28" s="116">
        <f t="shared" si="2"/>
        <v>2.031288494703129E-2</v>
      </c>
      <c r="O28" s="144"/>
    </row>
    <row r="29" spans="1:15" s="58" customFormat="1">
      <c r="A29" s="100" t="s">
        <v>2469</v>
      </c>
      <c r="B29" s="110"/>
      <c r="C29" s="111"/>
      <c r="D29" s="112"/>
      <c r="E29" s="111" t="s">
        <v>2376</v>
      </c>
      <c r="F29" s="418" t="s">
        <v>3150</v>
      </c>
      <c r="G29" s="419"/>
      <c r="H29" s="114">
        <f>SUMIF('pdc2018'!$J$8:$J$1100,'CE statale'!$A29,'pdc2018'!$N$8:$N$1100)</f>
        <v>2832262.04</v>
      </c>
      <c r="I29" s="114">
        <f>SUMIF('pdc2018'!$J$8:$J$1100,'CE statale'!$A29,'pdc2018'!P$8:P$1100)</f>
        <v>2895000</v>
      </c>
      <c r="J29" s="114">
        <f>SUMIF('pdc2018'!$J$8:$J$1100,'CE statale'!$A29,'pdc2018'!Q$8:Q$1100)</f>
        <v>2895000</v>
      </c>
      <c r="K29" s="114">
        <f>SUMIF('pdc2018'!$J$8:$J$1100,'CE statale'!$A29,'pdc2018'!R$8:R$1100)</f>
        <v>2895000</v>
      </c>
      <c r="L29" s="114">
        <f>SUMIF('pdc2018'!$J$8:$J$1100,'CE statale'!$A29,'pdc2018'!S$8:S$1100)</f>
        <v>2895000</v>
      </c>
      <c r="M29" s="115">
        <f t="shared" si="1"/>
        <v>0</v>
      </c>
      <c r="N29" s="116">
        <f t="shared" si="2"/>
        <v>0</v>
      </c>
      <c r="O29" s="144"/>
    </row>
    <row r="30" spans="1:15" s="58" customFormat="1">
      <c r="A30" s="100" t="s">
        <v>2320</v>
      </c>
      <c r="B30" s="110"/>
      <c r="C30" s="111"/>
      <c r="D30" s="112"/>
      <c r="E30" s="111" t="s">
        <v>3133</v>
      </c>
      <c r="F30" s="418" t="s">
        <v>3152</v>
      </c>
      <c r="G30" s="419"/>
      <c r="H30" s="114">
        <f>SUMIF('pdc2018'!$J$8:$J$1100,'CE statale'!$A30,'pdc2018'!$N$8:$N$1100)</f>
        <v>14430504.049999997</v>
      </c>
      <c r="I30" s="114">
        <f>SUMIF('pdc2018'!$J$8:$J$1100,'CE statale'!$A30,'pdc2018'!P$8:P$1100)</f>
        <v>14643600</v>
      </c>
      <c r="J30" s="114">
        <f>SUMIF('pdc2018'!$J$8:$J$1100,'CE statale'!$A30,'pdc2018'!Q$8:Q$1100)</f>
        <v>14643600</v>
      </c>
      <c r="K30" s="114">
        <f>SUMIF('pdc2018'!$J$8:$J$1100,'CE statale'!$A30,'pdc2018'!R$8:R$1100)</f>
        <v>14643600</v>
      </c>
      <c r="L30" s="114">
        <f>SUMIF('pdc2018'!$J$8:$J$1100,'CE statale'!$A30,'pdc2018'!S$8:S$1100)</f>
        <v>14643600</v>
      </c>
      <c r="M30" s="115">
        <f t="shared" si="1"/>
        <v>0</v>
      </c>
      <c r="N30" s="116">
        <f t="shared" si="2"/>
        <v>0</v>
      </c>
      <c r="O30" s="144"/>
    </row>
    <row r="31" spans="1:15" s="67" customFormat="1">
      <c r="A31" s="100" t="s">
        <v>3153</v>
      </c>
      <c r="B31" s="127"/>
      <c r="C31" s="106" t="s">
        <v>3128</v>
      </c>
      <c r="D31" s="421" t="s">
        <v>3154</v>
      </c>
      <c r="E31" s="421"/>
      <c r="F31" s="421"/>
      <c r="G31" s="422"/>
      <c r="H31" s="107">
        <f>SUMIF('pdc2018'!$J$8:$J$1100,'CE statale'!$A31,'pdc2018'!$N$8:$N$1100)</f>
        <v>17780186.899999999</v>
      </c>
      <c r="I31" s="107">
        <f>SUMIF('pdc2018'!$J$8:$J$1100,'CE statale'!$A31,'pdc2018'!P$8:P$1100)</f>
        <v>16698145.970000001</v>
      </c>
      <c r="J31" s="107">
        <f>SUMIF('pdc2018'!$J$8:$J$1100,'CE statale'!$A31,'pdc2018'!Q$8:Q$1100)</f>
        <v>16698000</v>
      </c>
      <c r="K31" s="107">
        <f>SUMIF('pdc2018'!$J$8:$J$1100,'CE statale'!$A31,'pdc2018'!R$8:R$1100)</f>
        <v>16698000</v>
      </c>
      <c r="L31" s="107">
        <f>SUMIF('pdc2018'!$J$8:$J$1100,'CE statale'!$A31,'pdc2018'!S$8:S$1100)</f>
        <v>16698000</v>
      </c>
      <c r="M31" s="108">
        <f t="shared" si="1"/>
        <v>-145.97000000067055</v>
      </c>
      <c r="N31" s="109">
        <f t="shared" si="2"/>
        <v>-8.7416890631403766E-6</v>
      </c>
      <c r="O31" s="151"/>
    </row>
    <row r="32" spans="1:15" s="67" customFormat="1">
      <c r="A32" s="100" t="s">
        <v>3155</v>
      </c>
      <c r="B32" s="127"/>
      <c r="C32" s="106" t="s">
        <v>3131</v>
      </c>
      <c r="D32" s="421" t="s">
        <v>3156</v>
      </c>
      <c r="E32" s="421"/>
      <c r="F32" s="421"/>
      <c r="G32" s="422"/>
      <c r="H32" s="107">
        <f>SUMIF('pdc2018'!$J$8:$J$1100,'CE statale'!$A32,'pdc2018'!$N$8:$N$1100)</f>
        <v>19061250.120000001</v>
      </c>
      <c r="I32" s="107">
        <f>SUMIF('pdc2018'!$J$8:$J$1100,'CE statale'!$A32,'pdc2018'!P$8:P$1100)</f>
        <v>19135000</v>
      </c>
      <c r="J32" s="107">
        <f>SUMIF('pdc2018'!$J$8:$J$1100,'CE statale'!$A32,'pdc2018'!Q$8:Q$1100)</f>
        <v>20680000</v>
      </c>
      <c r="K32" s="107">
        <f>SUMIF('pdc2018'!$J$8:$J$1100,'CE statale'!$A32,'pdc2018'!R$8:R$1100)</f>
        <v>20680000</v>
      </c>
      <c r="L32" s="107">
        <f>SUMIF('pdc2018'!$J$8:$J$1100,'CE statale'!$A32,'pdc2018'!S$8:S$1100)</f>
        <v>21180000</v>
      </c>
      <c r="M32" s="108">
        <f t="shared" si="1"/>
        <v>2045000</v>
      </c>
      <c r="N32" s="109">
        <f t="shared" si="2"/>
        <v>0.106872223673896</v>
      </c>
      <c r="O32" s="151"/>
    </row>
    <row r="33" spans="1:15" s="67" customFormat="1">
      <c r="A33" s="100" t="s">
        <v>3157</v>
      </c>
      <c r="B33" s="127"/>
      <c r="C33" s="106" t="s">
        <v>3158</v>
      </c>
      <c r="D33" s="421" t="s">
        <v>3159</v>
      </c>
      <c r="E33" s="421"/>
      <c r="F33" s="421"/>
      <c r="G33" s="422"/>
      <c r="H33" s="107">
        <f>SUMIF('pdc2018'!$J$8:$J$1100,'CE statale'!$A33,'pdc2018'!$N$8:$N$1100)</f>
        <v>21522758.140000001</v>
      </c>
      <c r="I33" s="107">
        <f>SUMIF('pdc2018'!$J$8:$J$1100,'CE statale'!$A33,'pdc2018'!P$8:P$1100)</f>
        <v>21523000</v>
      </c>
      <c r="J33" s="107">
        <f>SUMIF('pdc2018'!$J$8:$J$1100,'CE statale'!$A33,'pdc2018'!Q$8:Q$1100)</f>
        <v>21523000</v>
      </c>
      <c r="K33" s="107">
        <f>SUMIF('pdc2018'!$J$8:$J$1100,'CE statale'!$A33,'pdc2018'!R$8:R$1100)</f>
        <v>21523000</v>
      </c>
      <c r="L33" s="107">
        <f>SUMIF('pdc2018'!$J$8:$J$1100,'CE statale'!$A33,'pdc2018'!S$8:S$1100)</f>
        <v>21523000</v>
      </c>
      <c r="M33" s="108">
        <f t="shared" si="1"/>
        <v>0</v>
      </c>
      <c r="N33" s="109">
        <f t="shared" si="2"/>
        <v>0</v>
      </c>
      <c r="O33" s="151"/>
    </row>
    <row r="34" spans="1:15" s="67" customFormat="1">
      <c r="A34" s="100" t="s">
        <v>3160</v>
      </c>
      <c r="B34" s="127"/>
      <c r="C34" s="106" t="s">
        <v>3161</v>
      </c>
      <c r="D34" s="421" t="s">
        <v>3162</v>
      </c>
      <c r="E34" s="421"/>
      <c r="F34" s="421"/>
      <c r="G34" s="422"/>
      <c r="H34" s="107">
        <f>SUMIF('pdc2018'!$J$8:$J$1100,'CE statale'!$A34,'pdc2018'!$N$8:$N$1100)</f>
        <v>0</v>
      </c>
      <c r="I34" s="107">
        <f>SUMIF('pdc2018'!$J$8:$J$1100,'CE statale'!$A34,'pdc2018'!P$8:P$1100)</f>
        <v>0</v>
      </c>
      <c r="J34" s="107">
        <f>SUMIF('pdc2018'!$J$8:$J$1100,'CE statale'!$A34,'pdc2018'!Q$8:Q$1100)</f>
        <v>0</v>
      </c>
      <c r="K34" s="107">
        <f>SUMIF('pdc2018'!$J$8:$J$1100,'CE statale'!$A34,'pdc2018'!R$8:R$1100)</f>
        <v>0</v>
      </c>
      <c r="L34" s="107">
        <f>SUMIF('pdc2018'!$J$8:$J$1100,'CE statale'!$A34,'pdc2018'!S$8:S$1100)</f>
        <v>0</v>
      </c>
      <c r="M34" s="108">
        <f t="shared" si="1"/>
        <v>0</v>
      </c>
      <c r="N34" s="109" t="str">
        <f t="shared" si="2"/>
        <v xml:space="preserve">-    </v>
      </c>
      <c r="O34" s="151"/>
    </row>
    <row r="35" spans="1:15" s="67" customFormat="1">
      <c r="A35" s="100" t="s">
        <v>3163</v>
      </c>
      <c r="B35" s="127"/>
      <c r="C35" s="106" t="s">
        <v>3164</v>
      </c>
      <c r="D35" s="421" t="s">
        <v>3165</v>
      </c>
      <c r="E35" s="421"/>
      <c r="F35" s="421"/>
      <c r="G35" s="422"/>
      <c r="H35" s="107">
        <f>SUMIF('pdc2018'!$J$8:$J$1100,'CE statale'!$A35,'pdc2018'!$N$8:$N$1100)</f>
        <v>5121322</v>
      </c>
      <c r="I35" s="107">
        <f>SUMIF('pdc2018'!$J$8:$J$1100,'CE statale'!$A35,'pdc2018'!P$8:P$1100)</f>
        <v>4161930</v>
      </c>
      <c r="J35" s="107">
        <f>SUMIF('pdc2018'!$J$8:$J$1100,'CE statale'!$A35,'pdc2018'!Q$8:Q$1100)</f>
        <v>4161000</v>
      </c>
      <c r="K35" s="107">
        <f>SUMIF('pdc2018'!$J$8:$J$1100,'CE statale'!$A35,'pdc2018'!R$8:R$1100)</f>
        <v>4161000</v>
      </c>
      <c r="L35" s="107">
        <f>SUMIF('pdc2018'!$J$8:$J$1100,'CE statale'!$A35,'pdc2018'!S$8:S$1100)</f>
        <v>4161000</v>
      </c>
      <c r="M35" s="108">
        <f t="shared" si="1"/>
        <v>-930</v>
      </c>
      <c r="N35" s="109">
        <f t="shared" si="2"/>
        <v>-2.2345402253281531E-4</v>
      </c>
      <c r="O35" s="151"/>
    </row>
    <row r="36" spans="1:15" s="67" customFormat="1">
      <c r="A36" s="100"/>
      <c r="B36" s="128"/>
      <c r="C36" s="129" t="s">
        <v>3166</v>
      </c>
      <c r="D36" s="129"/>
      <c r="E36" s="129"/>
      <c r="F36" s="129"/>
      <c r="G36" s="130"/>
      <c r="H36" s="131">
        <f>H10+H25+H26+H27+SUM(H31:H35)</f>
        <v>1252614131.5100002</v>
      </c>
      <c r="I36" s="131">
        <f>I10+I25+I26+I27+SUM(I31:I35)</f>
        <v>1289355506.97</v>
      </c>
      <c r="J36" s="131">
        <f t="shared" ref="J36:L36" si="6">J10+J25+J26+J27+SUM(J31:J35)</f>
        <v>1314933238</v>
      </c>
      <c r="K36" s="131">
        <f t="shared" si="6"/>
        <v>1334556538</v>
      </c>
      <c r="L36" s="131">
        <f t="shared" si="6"/>
        <v>1345851738</v>
      </c>
      <c r="M36" s="132">
        <f t="shared" si="1"/>
        <v>56496231.029999971</v>
      </c>
      <c r="N36" s="133">
        <f t="shared" si="2"/>
        <v>4.3817419419696552E-2</v>
      </c>
      <c r="O36" s="151"/>
    </row>
    <row r="37" spans="1:15" s="58" customFormat="1" ht="14.25" customHeight="1">
      <c r="A37" s="100"/>
      <c r="B37" s="134"/>
      <c r="C37" s="111"/>
      <c r="D37" s="112"/>
      <c r="E37" s="112"/>
      <c r="F37" s="112"/>
      <c r="G37" s="113"/>
      <c r="H37" s="114"/>
      <c r="I37" s="114"/>
      <c r="J37" s="114"/>
      <c r="K37" s="114"/>
      <c r="L37" s="114"/>
      <c r="M37" s="115"/>
      <c r="N37" s="116"/>
      <c r="O37" s="144"/>
    </row>
    <row r="38" spans="1:15" s="67" customFormat="1">
      <c r="A38" s="100"/>
      <c r="B38" s="105" t="s">
        <v>1621</v>
      </c>
      <c r="C38" s="423" t="s">
        <v>1664</v>
      </c>
      <c r="D38" s="423"/>
      <c r="E38" s="423"/>
      <c r="F38" s="423"/>
      <c r="G38" s="424"/>
      <c r="H38" s="107"/>
      <c r="I38" s="107"/>
      <c r="J38" s="107"/>
      <c r="K38" s="107"/>
      <c r="L38" s="107"/>
      <c r="M38" s="108"/>
      <c r="N38" s="109"/>
      <c r="O38" s="151"/>
    </row>
    <row r="39" spans="1:15" s="67" customFormat="1">
      <c r="A39" s="100"/>
      <c r="B39" s="127"/>
      <c r="C39" s="106" t="s">
        <v>2372</v>
      </c>
      <c r="D39" s="421" t="s">
        <v>1666</v>
      </c>
      <c r="E39" s="421"/>
      <c r="F39" s="421"/>
      <c r="G39" s="422"/>
      <c r="H39" s="107">
        <f>SUM(H40:H41)</f>
        <v>174082798.81000003</v>
      </c>
      <c r="I39" s="107">
        <f>SUM(I40:I41)</f>
        <v>179753800</v>
      </c>
      <c r="J39" s="107">
        <f t="shared" ref="J39:L39" si="7">SUM(J40:J41)</f>
        <v>187396238</v>
      </c>
      <c r="K39" s="107">
        <f t="shared" si="7"/>
        <v>193552147</v>
      </c>
      <c r="L39" s="107">
        <f t="shared" si="7"/>
        <v>197382327</v>
      </c>
      <c r="M39" s="108">
        <f t="shared" si="1"/>
        <v>17628527</v>
      </c>
      <c r="N39" s="109">
        <f t="shared" si="2"/>
        <v>9.8070399624375124E-2</v>
      </c>
      <c r="O39" s="151"/>
    </row>
    <row r="40" spans="1:15" s="58" customFormat="1">
      <c r="A40" s="100" t="s">
        <v>3228</v>
      </c>
      <c r="B40" s="110"/>
      <c r="C40" s="111"/>
      <c r="D40" s="112"/>
      <c r="E40" s="111" t="s">
        <v>2374</v>
      </c>
      <c r="F40" s="418" t="s">
        <v>3167</v>
      </c>
      <c r="G40" s="419"/>
      <c r="H40" s="114">
        <f>SUMIF('pdc2018'!$J$8:$J$1100,'CE statale'!$A40,'pdc2018'!$N$8:$N$1100)</f>
        <v>157548956.01000002</v>
      </c>
      <c r="I40" s="114">
        <f>SUMIF('pdc2018'!$J$8:$J$1100,'CE statale'!$A40,'pdc2018'!P$8:P$1100)</f>
        <v>161753000</v>
      </c>
      <c r="J40" s="114">
        <f>SUMIF('pdc2018'!$J$8:$J$1100,'CE statale'!$A40,'pdc2018'!Q$8:Q$1100)</f>
        <v>168961318</v>
      </c>
      <c r="K40" s="114">
        <f>SUMIF('pdc2018'!$J$8:$J$1100,'CE statale'!$A40,'pdc2018'!R$8:R$1100)</f>
        <v>174772147</v>
      </c>
      <c r="L40" s="114">
        <f>SUMIF('pdc2018'!$J$8:$J$1100,'CE statale'!$A40,'pdc2018'!S$8:S$1100)</f>
        <v>178312327</v>
      </c>
      <c r="M40" s="115">
        <f t="shared" si="1"/>
        <v>16559327</v>
      </c>
      <c r="N40" s="116">
        <f t="shared" si="2"/>
        <v>0.1023741568935352</v>
      </c>
      <c r="O40" s="144"/>
    </row>
    <row r="41" spans="1:15" s="58" customFormat="1">
      <c r="A41" s="100" t="s">
        <v>2642</v>
      </c>
      <c r="B41" s="110"/>
      <c r="C41" s="111"/>
      <c r="D41" s="112"/>
      <c r="E41" s="111" t="s">
        <v>2376</v>
      </c>
      <c r="F41" s="418" t="s">
        <v>3168</v>
      </c>
      <c r="G41" s="419"/>
      <c r="H41" s="114">
        <f>SUMIF('pdc2018'!$J$8:$J$1100,'CE statale'!$A41,'pdc2018'!$N$8:$N$1100)</f>
        <v>16533842.800000001</v>
      </c>
      <c r="I41" s="114">
        <f>SUMIF('pdc2018'!$J$8:$J$1100,'CE statale'!$A41,'pdc2018'!P$8:P$1100)</f>
        <v>18000800</v>
      </c>
      <c r="J41" s="114">
        <f>SUMIF('pdc2018'!$J$8:$J$1100,'CE statale'!$A41,'pdc2018'!Q$8:Q$1100)</f>
        <v>18434920</v>
      </c>
      <c r="K41" s="114">
        <f>SUMIF('pdc2018'!$J$8:$J$1100,'CE statale'!$A41,'pdc2018'!R$8:R$1100)</f>
        <v>18780000</v>
      </c>
      <c r="L41" s="114">
        <f>SUMIF('pdc2018'!$J$8:$J$1100,'CE statale'!$A41,'pdc2018'!S$8:S$1100)</f>
        <v>19070000</v>
      </c>
      <c r="M41" s="115">
        <f t="shared" si="1"/>
        <v>1069200</v>
      </c>
      <c r="N41" s="116">
        <f t="shared" si="2"/>
        <v>5.9397360117328116E-2</v>
      </c>
      <c r="O41" s="144"/>
    </row>
    <row r="42" spans="1:15" s="67" customFormat="1">
      <c r="A42" s="100"/>
      <c r="B42" s="127"/>
      <c r="C42" s="106" t="s">
        <v>2381</v>
      </c>
      <c r="D42" s="421" t="s">
        <v>3169</v>
      </c>
      <c r="E42" s="421"/>
      <c r="F42" s="421"/>
      <c r="G42" s="422"/>
      <c r="H42" s="107">
        <f>SUM(H43:H59)</f>
        <v>314059702.44999999</v>
      </c>
      <c r="I42" s="107">
        <f>SUM(I43:I59)</f>
        <v>332451400</v>
      </c>
      <c r="J42" s="107">
        <f t="shared" ref="J42:L42" si="8">SUM(J43:J59)</f>
        <v>339420500</v>
      </c>
      <c r="K42" s="107">
        <f t="shared" si="8"/>
        <v>340168900</v>
      </c>
      <c r="L42" s="107">
        <f t="shared" si="8"/>
        <v>340563100</v>
      </c>
      <c r="M42" s="108">
        <f t="shared" si="1"/>
        <v>8111700</v>
      </c>
      <c r="N42" s="109">
        <f t="shared" si="2"/>
        <v>2.4399656611462608E-2</v>
      </c>
      <c r="O42" s="151"/>
    </row>
    <row r="43" spans="1:15" s="58" customFormat="1">
      <c r="A43" s="100" t="s">
        <v>1619</v>
      </c>
      <c r="B43" s="134"/>
      <c r="C43" s="111"/>
      <c r="D43" s="112"/>
      <c r="E43" s="111" t="s">
        <v>2374</v>
      </c>
      <c r="F43" s="418" t="s">
        <v>3170</v>
      </c>
      <c r="G43" s="419"/>
      <c r="H43" s="114">
        <f>SUMIF('pdc2018'!$J$8:$J$1100,'CE statale'!$A43,'pdc2018'!$N$8:$N$1100)</f>
        <v>55362866.680000007</v>
      </c>
      <c r="I43" s="114">
        <f>SUMIF('pdc2018'!$J$8:$J$1100,'CE statale'!$A43,'pdc2018'!P$8:P$1100)</f>
        <v>61270000</v>
      </c>
      <c r="J43" s="114">
        <f>SUMIF('pdc2018'!$J$8:$J$1100,'CE statale'!$A43,'pdc2018'!Q$8:Q$1100)</f>
        <v>65554000</v>
      </c>
      <c r="K43" s="114">
        <f>SUMIF('pdc2018'!$J$8:$J$1100,'CE statale'!$A43,'pdc2018'!R$8:R$1100)</f>
        <v>65554000</v>
      </c>
      <c r="L43" s="114">
        <f>SUMIF('pdc2018'!$J$8:$J$1100,'CE statale'!$A43,'pdc2018'!S$8:S$1100)</f>
        <v>65554000</v>
      </c>
      <c r="M43" s="115">
        <f t="shared" si="1"/>
        <v>4284000</v>
      </c>
      <c r="N43" s="116">
        <f t="shared" si="2"/>
        <v>6.9920026113921979E-2</v>
      </c>
      <c r="O43" s="144"/>
    </row>
    <row r="44" spans="1:15" s="58" customFormat="1">
      <c r="A44" s="100" t="s">
        <v>891</v>
      </c>
      <c r="B44" s="134"/>
      <c r="C44" s="111"/>
      <c r="D44" s="112"/>
      <c r="E44" s="111" t="s">
        <v>2376</v>
      </c>
      <c r="F44" s="418" t="s">
        <v>3171</v>
      </c>
      <c r="G44" s="419"/>
      <c r="H44" s="114">
        <f>SUMIF('pdc2018'!$J$8:$J$1100,'CE statale'!$A44,'pdc2018'!$N$8:$N$1100)</f>
        <v>48738018.910000004</v>
      </c>
      <c r="I44" s="114">
        <f>SUMIF('pdc2018'!$J$8:$J$1100,'CE statale'!$A44,'pdc2018'!P$8:P$1100)</f>
        <v>49182000</v>
      </c>
      <c r="J44" s="114">
        <f>SUMIF('pdc2018'!$J$8:$J$1100,'CE statale'!$A44,'pdc2018'!Q$8:Q$1100)</f>
        <v>49682000</v>
      </c>
      <c r="K44" s="114">
        <f>SUMIF('pdc2018'!$J$8:$J$1100,'CE statale'!$A44,'pdc2018'!R$8:R$1100)</f>
        <v>49682000</v>
      </c>
      <c r="L44" s="114">
        <f>SUMIF('pdc2018'!$J$8:$J$1100,'CE statale'!$A44,'pdc2018'!S$8:S$1100)</f>
        <v>49682000</v>
      </c>
      <c r="M44" s="115">
        <f t="shared" si="1"/>
        <v>500000</v>
      </c>
      <c r="N44" s="116">
        <f t="shared" si="2"/>
        <v>1.0166321011752267E-2</v>
      </c>
      <c r="O44" s="144"/>
    </row>
    <row r="45" spans="1:15" s="58" customFormat="1">
      <c r="A45" s="100" t="s">
        <v>2103</v>
      </c>
      <c r="B45" s="134"/>
      <c r="C45" s="111"/>
      <c r="D45" s="135"/>
      <c r="E45" s="111" t="s">
        <v>3133</v>
      </c>
      <c r="F45" s="418" t="s">
        <v>3172</v>
      </c>
      <c r="G45" s="419"/>
      <c r="H45" s="114">
        <f>SUMIF('pdc2018'!$J$8:$J$1100,'CE statale'!$A45,'pdc2018'!$N$8:$N$1100)</f>
        <v>11323096.320000002</v>
      </c>
      <c r="I45" s="114">
        <f>SUMIF('pdc2018'!$J$8:$J$1100,'CE statale'!$A45,'pdc2018'!P$8:P$1100)</f>
        <v>12316300</v>
      </c>
      <c r="J45" s="114">
        <f>SUMIF('pdc2018'!$J$8:$J$1100,'CE statale'!$A45,'pdc2018'!Q$8:Q$1100)</f>
        <v>12316300</v>
      </c>
      <c r="K45" s="114">
        <f>SUMIF('pdc2018'!$J$8:$J$1100,'CE statale'!$A45,'pdc2018'!R$8:R$1100)</f>
        <v>12316300</v>
      </c>
      <c r="L45" s="114">
        <f>SUMIF('pdc2018'!$J$8:$J$1100,'CE statale'!$A45,'pdc2018'!S$8:S$1100)</f>
        <v>12316300</v>
      </c>
      <c r="M45" s="115">
        <f t="shared" si="1"/>
        <v>0</v>
      </c>
      <c r="N45" s="116">
        <f t="shared" si="2"/>
        <v>0</v>
      </c>
      <c r="O45" s="144"/>
    </row>
    <row r="46" spans="1:15" s="58" customFormat="1">
      <c r="A46" s="100" t="s">
        <v>1507</v>
      </c>
      <c r="B46" s="134"/>
      <c r="C46" s="111"/>
      <c r="D46" s="135"/>
      <c r="E46" s="111" t="s">
        <v>3141</v>
      </c>
      <c r="F46" s="418" t="s">
        <v>3173</v>
      </c>
      <c r="G46" s="419"/>
      <c r="H46" s="114">
        <f>SUMIF('pdc2018'!$J$8:$J$1100,'CE statale'!$A46,'pdc2018'!$N$8:$N$1100)</f>
        <v>159784.47</v>
      </c>
      <c r="I46" s="114">
        <f>SUMIF('pdc2018'!$J$8:$J$1100,'CE statale'!$A46,'pdc2018'!P$8:P$1100)</f>
        <v>100000</v>
      </c>
      <c r="J46" s="114">
        <f>SUMIF('pdc2018'!$J$8:$J$1100,'CE statale'!$A46,'pdc2018'!Q$8:Q$1100)</f>
        <v>100000</v>
      </c>
      <c r="K46" s="114">
        <f>SUMIF('pdc2018'!$J$8:$J$1100,'CE statale'!$A46,'pdc2018'!R$8:R$1100)</f>
        <v>100000</v>
      </c>
      <c r="L46" s="114">
        <f>SUMIF('pdc2018'!$J$8:$J$1100,'CE statale'!$A46,'pdc2018'!S$8:S$1100)</f>
        <v>100000</v>
      </c>
      <c r="M46" s="115">
        <f t="shared" si="1"/>
        <v>0</v>
      </c>
      <c r="N46" s="116">
        <f t="shared" si="2"/>
        <v>0</v>
      </c>
      <c r="O46" s="144"/>
    </row>
    <row r="47" spans="1:15" s="58" customFormat="1">
      <c r="A47" s="100" t="s">
        <v>1564</v>
      </c>
      <c r="B47" s="134"/>
      <c r="C47" s="111"/>
      <c r="D47" s="135"/>
      <c r="E47" s="111" t="s">
        <v>3174</v>
      </c>
      <c r="F47" s="418" t="s">
        <v>3175</v>
      </c>
      <c r="G47" s="419"/>
      <c r="H47" s="114">
        <f>SUMIF('pdc2018'!$J$8:$J$1100,'CE statale'!$A47,'pdc2018'!$N$8:$N$1100)</f>
        <v>25923908.899999999</v>
      </c>
      <c r="I47" s="114">
        <f>SUMIF('pdc2018'!$J$8:$J$1100,'CE statale'!$A47,'pdc2018'!P$8:P$1100)</f>
        <v>26572000</v>
      </c>
      <c r="J47" s="114">
        <f>SUMIF('pdc2018'!$J$8:$J$1100,'CE statale'!$A47,'pdc2018'!Q$8:Q$1100)</f>
        <v>26589700</v>
      </c>
      <c r="K47" s="114">
        <f>SUMIF('pdc2018'!$J$8:$J$1100,'CE statale'!$A47,'pdc2018'!R$8:R$1100)</f>
        <v>26609000</v>
      </c>
      <c r="L47" s="114">
        <f>SUMIF('pdc2018'!$J$8:$J$1100,'CE statale'!$A47,'pdc2018'!S$8:S$1100)</f>
        <v>26627000</v>
      </c>
      <c r="M47" s="115">
        <f t="shared" si="1"/>
        <v>55000</v>
      </c>
      <c r="N47" s="116">
        <f t="shared" si="2"/>
        <v>2.0698479602589193E-3</v>
      </c>
      <c r="O47" s="144"/>
    </row>
    <row r="48" spans="1:15" s="58" customFormat="1">
      <c r="A48" s="100" t="s">
        <v>1428</v>
      </c>
      <c r="B48" s="134"/>
      <c r="C48" s="111"/>
      <c r="D48" s="135"/>
      <c r="E48" s="111" t="s">
        <v>3176</v>
      </c>
      <c r="F48" s="418" t="s">
        <v>3177</v>
      </c>
      <c r="G48" s="419"/>
      <c r="H48" s="114">
        <f>SUMIF('pdc2018'!$J$8:$J$1100,'CE statale'!$A48,'pdc2018'!$N$8:$N$1100)</f>
        <v>6683678.96</v>
      </c>
      <c r="I48" s="114">
        <f>SUMIF('pdc2018'!$J$8:$J$1100,'CE statale'!$A48,'pdc2018'!P$8:P$1100)</f>
        <v>6958500</v>
      </c>
      <c r="J48" s="114">
        <f>SUMIF('pdc2018'!$J$8:$J$1100,'CE statale'!$A48,'pdc2018'!Q$8:Q$1100)</f>
        <v>7222600</v>
      </c>
      <c r="K48" s="114">
        <f>SUMIF('pdc2018'!$J$8:$J$1100,'CE statale'!$A48,'pdc2018'!R$8:R$1100)</f>
        <v>7742300</v>
      </c>
      <c r="L48" s="114">
        <f>SUMIF('pdc2018'!$J$8:$J$1100,'CE statale'!$A48,'pdc2018'!S$8:S$1100)</f>
        <v>7976900</v>
      </c>
      <c r="M48" s="115">
        <f t="shared" si="1"/>
        <v>1018400</v>
      </c>
      <c r="N48" s="116">
        <f t="shared" si="2"/>
        <v>0.14635338075734713</v>
      </c>
      <c r="O48" s="144"/>
    </row>
    <row r="49" spans="1:15" s="58" customFormat="1">
      <c r="A49" s="100" t="s">
        <v>1398</v>
      </c>
      <c r="B49" s="134"/>
      <c r="C49" s="111"/>
      <c r="D49" s="135"/>
      <c r="E49" s="111" t="s">
        <v>3178</v>
      </c>
      <c r="F49" s="418" t="s">
        <v>3179</v>
      </c>
      <c r="G49" s="419"/>
      <c r="H49" s="114">
        <f>SUMIF('pdc2018'!$J$8:$J$1100,'CE statale'!$A49,'pdc2018'!$N$8:$N$1100)</f>
        <v>44446332.880000003</v>
      </c>
      <c r="I49" s="114">
        <f>SUMIF('pdc2018'!$J$8:$J$1100,'CE statale'!$A49,'pdc2018'!P$8:P$1100)</f>
        <v>44975000</v>
      </c>
      <c r="J49" s="114">
        <f>SUMIF('pdc2018'!$J$8:$J$1100,'CE statale'!$A49,'pdc2018'!Q$8:Q$1100)</f>
        <v>45180000</v>
      </c>
      <c r="K49" s="114">
        <f>SUMIF('pdc2018'!$J$8:$J$1100,'CE statale'!$A49,'pdc2018'!R$8:R$1100)</f>
        <v>45180000</v>
      </c>
      <c r="L49" s="114">
        <f>SUMIF('pdc2018'!$J$8:$J$1100,'CE statale'!$A49,'pdc2018'!S$8:S$1100)</f>
        <v>45180000</v>
      </c>
      <c r="M49" s="115">
        <f t="shared" si="1"/>
        <v>205000</v>
      </c>
      <c r="N49" s="116">
        <f t="shared" si="2"/>
        <v>4.5580878265703171E-3</v>
      </c>
      <c r="O49" s="144"/>
    </row>
    <row r="50" spans="1:15" s="58" customFormat="1">
      <c r="A50" s="100" t="s">
        <v>1486</v>
      </c>
      <c r="B50" s="134"/>
      <c r="C50" s="111"/>
      <c r="D50" s="135"/>
      <c r="E50" s="111" t="s">
        <v>3180</v>
      </c>
      <c r="F50" s="418" t="s">
        <v>3181</v>
      </c>
      <c r="G50" s="419"/>
      <c r="H50" s="114">
        <f>SUMIF('pdc2018'!$J$8:$J$1100,'CE statale'!$A50,'pdc2018'!$N$8:$N$1100)</f>
        <v>9008567.9100000001</v>
      </c>
      <c r="I50" s="114">
        <f>SUMIF('pdc2018'!$J$8:$J$1100,'CE statale'!$A50,'pdc2018'!P$8:P$1100)</f>
        <v>9861000</v>
      </c>
      <c r="J50" s="114">
        <f>SUMIF('pdc2018'!$J$8:$J$1100,'CE statale'!$A50,'pdc2018'!Q$8:Q$1100)</f>
        <v>9867000</v>
      </c>
      <c r="K50" s="114">
        <f>SUMIF('pdc2018'!$J$8:$J$1100,'CE statale'!$A50,'pdc2018'!R$8:R$1100)</f>
        <v>9867000</v>
      </c>
      <c r="L50" s="114">
        <f>SUMIF('pdc2018'!$J$8:$J$1100,'CE statale'!$A50,'pdc2018'!S$8:S$1100)</f>
        <v>9867000</v>
      </c>
      <c r="M50" s="115">
        <f t="shared" si="1"/>
        <v>6000</v>
      </c>
      <c r="N50" s="116">
        <f t="shared" si="2"/>
        <v>6.0845756008518403E-4</v>
      </c>
      <c r="O50" s="144"/>
    </row>
    <row r="51" spans="1:15" s="58" customFormat="1">
      <c r="A51" s="100" t="s">
        <v>912</v>
      </c>
      <c r="B51" s="134"/>
      <c r="C51" s="111"/>
      <c r="D51" s="135"/>
      <c r="E51" s="111" t="s">
        <v>3182</v>
      </c>
      <c r="F51" s="418" t="s">
        <v>3183</v>
      </c>
      <c r="G51" s="419"/>
      <c r="H51" s="114">
        <f>SUMIF('pdc2018'!$J$8:$J$1100,'CE statale'!$A51,'pdc2018'!$N$8:$N$1100)</f>
        <v>2039266.4</v>
      </c>
      <c r="I51" s="114">
        <f>SUMIF('pdc2018'!$J$8:$J$1100,'CE statale'!$A51,'pdc2018'!P$8:P$1100)</f>
        <v>2311000</v>
      </c>
      <c r="J51" s="114">
        <f>SUMIF('pdc2018'!$J$8:$J$1100,'CE statale'!$A51,'pdc2018'!Q$8:Q$1100)</f>
        <v>2364000</v>
      </c>
      <c r="K51" s="114">
        <f>SUMIF('pdc2018'!$J$8:$J$1100,'CE statale'!$A51,'pdc2018'!R$8:R$1100)</f>
        <v>2416000</v>
      </c>
      <c r="L51" s="114">
        <f>SUMIF('pdc2018'!$J$8:$J$1100,'CE statale'!$A51,'pdc2018'!S$8:S$1100)</f>
        <v>2468000</v>
      </c>
      <c r="M51" s="115">
        <f t="shared" si="1"/>
        <v>157000</v>
      </c>
      <c r="N51" s="116">
        <f t="shared" si="2"/>
        <v>6.7935958459541326E-2</v>
      </c>
      <c r="O51" s="144"/>
    </row>
    <row r="52" spans="1:15" s="58" customFormat="1">
      <c r="A52" s="100" t="s">
        <v>3184</v>
      </c>
      <c r="B52" s="134"/>
      <c r="C52" s="111"/>
      <c r="D52" s="135"/>
      <c r="E52" s="111" t="s">
        <v>3185</v>
      </c>
      <c r="F52" s="418" t="s">
        <v>3186</v>
      </c>
      <c r="G52" s="419"/>
      <c r="H52" s="114">
        <f>SUMIF('pdc2018'!$J$8:$J$1100,'CE statale'!$A52,'pdc2018'!$N$8:$N$1100)</f>
        <v>636619.22</v>
      </c>
      <c r="I52" s="114">
        <f>SUMIF('pdc2018'!$J$8:$J$1100,'CE statale'!$A52,'pdc2018'!P$8:P$1100)</f>
        <v>721000</v>
      </c>
      <c r="J52" s="114">
        <f>SUMIF('pdc2018'!$J$8:$J$1100,'CE statale'!$A52,'pdc2018'!Q$8:Q$1100)</f>
        <v>721000</v>
      </c>
      <c r="K52" s="114">
        <f>SUMIF('pdc2018'!$J$8:$J$1100,'CE statale'!$A52,'pdc2018'!R$8:R$1100)</f>
        <v>721000</v>
      </c>
      <c r="L52" s="114">
        <f>SUMIF('pdc2018'!$J$8:$J$1100,'CE statale'!$A52,'pdc2018'!S$8:S$1100)</f>
        <v>721000</v>
      </c>
      <c r="M52" s="115">
        <f t="shared" si="1"/>
        <v>0</v>
      </c>
      <c r="N52" s="116">
        <f t="shared" si="2"/>
        <v>0</v>
      </c>
      <c r="O52" s="144"/>
    </row>
    <row r="53" spans="1:15" s="58" customFormat="1">
      <c r="A53" s="100" t="s">
        <v>3187</v>
      </c>
      <c r="B53" s="134"/>
      <c r="C53" s="111"/>
      <c r="D53" s="135"/>
      <c r="E53" s="111" t="s">
        <v>3188</v>
      </c>
      <c r="F53" s="418" t="s">
        <v>3189</v>
      </c>
      <c r="G53" s="419"/>
      <c r="H53" s="114">
        <f>SUMIF('pdc2018'!$J$8:$J$1100,'CE statale'!$A53,'pdc2018'!$N$8:$N$1100)</f>
        <v>30285969.369999997</v>
      </c>
      <c r="I53" s="114">
        <f>SUMIF('pdc2018'!$J$8:$J$1100,'CE statale'!$A53,'pdc2018'!P$8:P$1100)</f>
        <v>31434000</v>
      </c>
      <c r="J53" s="114">
        <f>SUMIF('pdc2018'!$J$8:$J$1100,'CE statale'!$A53,'pdc2018'!Q$8:Q$1100)</f>
        <v>31660000</v>
      </c>
      <c r="K53" s="114">
        <f>SUMIF('pdc2018'!$J$8:$J$1100,'CE statale'!$A53,'pdc2018'!R$8:R$1100)</f>
        <v>31745000</v>
      </c>
      <c r="L53" s="114">
        <f>SUMIF('pdc2018'!$J$8:$J$1100,'CE statale'!$A53,'pdc2018'!S$8:S$1100)</f>
        <v>31831000</v>
      </c>
      <c r="M53" s="115">
        <f t="shared" si="1"/>
        <v>397000</v>
      </c>
      <c r="N53" s="116">
        <f t="shared" si="2"/>
        <v>1.2629636699115607E-2</v>
      </c>
      <c r="O53" s="144"/>
    </row>
    <row r="54" spans="1:15" s="58" customFormat="1">
      <c r="A54" s="100" t="s">
        <v>3190</v>
      </c>
      <c r="B54" s="134"/>
      <c r="C54" s="111"/>
      <c r="D54" s="135"/>
      <c r="E54" s="111" t="s">
        <v>3191</v>
      </c>
      <c r="F54" s="418" t="s">
        <v>3192</v>
      </c>
      <c r="G54" s="419"/>
      <c r="H54" s="114">
        <f>SUMIF('pdc2018'!$J$8:$J$1100,'CE statale'!$A54,'pdc2018'!$N$8:$N$1100)</f>
        <v>41627872.899999999</v>
      </c>
      <c r="I54" s="114">
        <f>SUMIF('pdc2018'!$J$8:$J$1100,'CE statale'!$A54,'pdc2018'!P$8:P$1100)</f>
        <v>47338800</v>
      </c>
      <c r="J54" s="114">
        <f>SUMIF('pdc2018'!$J$8:$J$1100,'CE statale'!$A54,'pdc2018'!Q$8:Q$1100)</f>
        <v>49095100</v>
      </c>
      <c r="K54" s="114">
        <f>SUMIF('pdc2018'!$J$8:$J$1100,'CE statale'!$A54,'pdc2018'!R$8:R$1100)</f>
        <v>49167500</v>
      </c>
      <c r="L54" s="114">
        <f>SUMIF('pdc2018'!$J$8:$J$1100,'CE statale'!$A54,'pdc2018'!S$8:S$1100)</f>
        <v>49171100</v>
      </c>
      <c r="M54" s="115">
        <f t="shared" si="1"/>
        <v>1832300</v>
      </c>
      <c r="N54" s="116">
        <f t="shared" si="2"/>
        <v>3.8706093099106866E-2</v>
      </c>
      <c r="O54" s="144"/>
    </row>
    <row r="55" spans="1:15" s="58" customFormat="1">
      <c r="A55" s="100" t="s">
        <v>3193</v>
      </c>
      <c r="B55" s="134"/>
      <c r="C55" s="111"/>
      <c r="D55" s="135"/>
      <c r="E55" s="111" t="s">
        <v>3194</v>
      </c>
      <c r="F55" s="418" t="s">
        <v>1837</v>
      </c>
      <c r="G55" s="419"/>
      <c r="H55" s="114">
        <f>SUMIF('pdc2018'!$J$8:$J$1100,'CE statale'!$A55,'pdc2018'!$N$8:$N$1100)</f>
        <v>1763193.34</v>
      </c>
      <c r="I55" s="114">
        <f>SUMIF('pdc2018'!$J$8:$J$1100,'CE statale'!$A55,'pdc2018'!P$8:P$1100)</f>
        <v>1869000</v>
      </c>
      <c r="J55" s="114">
        <f>SUMIF('pdc2018'!$J$8:$J$1100,'CE statale'!$A55,'pdc2018'!Q$8:Q$1100)</f>
        <v>1869000</v>
      </c>
      <c r="K55" s="114">
        <f>SUMIF('pdc2018'!$J$8:$J$1100,'CE statale'!$A55,'pdc2018'!R$8:R$1100)</f>
        <v>1869000</v>
      </c>
      <c r="L55" s="114">
        <f>SUMIF('pdc2018'!$J$8:$J$1100,'CE statale'!$A55,'pdc2018'!S$8:S$1100)</f>
        <v>1869000</v>
      </c>
      <c r="M55" s="115">
        <f t="shared" si="1"/>
        <v>0</v>
      </c>
      <c r="N55" s="116">
        <f t="shared" si="2"/>
        <v>0</v>
      </c>
      <c r="O55" s="144"/>
    </row>
    <row r="56" spans="1:15" s="58" customFormat="1">
      <c r="A56" s="100" t="s">
        <v>3195</v>
      </c>
      <c r="B56" s="134"/>
      <c r="C56" s="111"/>
      <c r="D56" s="135"/>
      <c r="E56" s="111" t="s">
        <v>3196</v>
      </c>
      <c r="F56" s="418" t="s">
        <v>3197</v>
      </c>
      <c r="G56" s="419"/>
      <c r="H56" s="114">
        <f>SUMIF('pdc2018'!$J$8:$J$1100,'CE statale'!$A56,'pdc2018'!$N$8:$N$1100)</f>
        <v>7181483.5699999984</v>
      </c>
      <c r="I56" s="114">
        <f>SUMIF('pdc2018'!$J$8:$J$1100,'CE statale'!$A56,'pdc2018'!P$8:P$1100)</f>
        <v>7460800</v>
      </c>
      <c r="J56" s="114">
        <f>SUMIF('pdc2018'!$J$8:$J$1100,'CE statale'!$A56,'pdc2018'!Q$8:Q$1100)</f>
        <v>7060800</v>
      </c>
      <c r="K56" s="114">
        <f>SUMIF('pdc2018'!$J$8:$J$1100,'CE statale'!$A56,'pdc2018'!R$8:R$1100)</f>
        <v>7060800</v>
      </c>
      <c r="L56" s="114">
        <f>SUMIF('pdc2018'!$J$8:$J$1100,'CE statale'!$A56,'pdc2018'!S$8:S$1100)</f>
        <v>7060800</v>
      </c>
      <c r="M56" s="115">
        <f t="shared" si="1"/>
        <v>-400000</v>
      </c>
      <c r="N56" s="116">
        <f t="shared" si="2"/>
        <v>-5.3613553506326399E-2</v>
      </c>
      <c r="O56" s="144"/>
    </row>
    <row r="57" spans="1:15" s="58" customFormat="1" ht="30" customHeight="1">
      <c r="A57" s="100" t="s">
        <v>3198</v>
      </c>
      <c r="B57" s="134"/>
      <c r="C57" s="136"/>
      <c r="D57" s="137"/>
      <c r="E57" s="111" t="s">
        <v>3199</v>
      </c>
      <c r="F57" s="418" t="s">
        <v>2391</v>
      </c>
      <c r="G57" s="419"/>
      <c r="H57" s="114">
        <f>SUMIF('pdc2018'!$J$8:$J$1100,'CE statale'!$A57,'pdc2018'!$N$8:$N$1100)</f>
        <v>1628987.45</v>
      </c>
      <c r="I57" s="114">
        <f>SUMIF('pdc2018'!$J$8:$J$1100,'CE statale'!$A57,'pdc2018'!P$8:P$1100)</f>
        <v>1536000</v>
      </c>
      <c r="J57" s="114">
        <f>SUMIF('pdc2018'!$J$8:$J$1100,'CE statale'!$A57,'pdc2018'!Q$8:Q$1100)</f>
        <v>1537000</v>
      </c>
      <c r="K57" s="114">
        <f>SUMIF('pdc2018'!$J$8:$J$1100,'CE statale'!$A57,'pdc2018'!R$8:R$1100)</f>
        <v>1537000</v>
      </c>
      <c r="L57" s="114">
        <f>SUMIF('pdc2018'!$J$8:$J$1100,'CE statale'!$A57,'pdc2018'!S$8:S$1100)</f>
        <v>1537000</v>
      </c>
      <c r="M57" s="115">
        <f t="shared" si="1"/>
        <v>1000</v>
      </c>
      <c r="N57" s="116">
        <f t="shared" si="2"/>
        <v>6.5104166666666663E-4</v>
      </c>
      <c r="O57" s="144"/>
    </row>
    <row r="58" spans="1:15" s="58" customFormat="1">
      <c r="A58" s="100" t="s">
        <v>2392</v>
      </c>
      <c r="B58" s="134"/>
      <c r="C58" s="136"/>
      <c r="D58" s="137"/>
      <c r="E58" s="111" t="s">
        <v>2393</v>
      </c>
      <c r="F58" s="418" t="s">
        <v>2394</v>
      </c>
      <c r="G58" s="419"/>
      <c r="H58" s="114">
        <f>SUMIF('pdc2018'!$J$8:$J$1100,'CE statale'!$A58,'pdc2018'!$N$8:$N$1100)</f>
        <v>27250055.169999998</v>
      </c>
      <c r="I58" s="114">
        <f>SUMIF('pdc2018'!$J$8:$J$1100,'CE statale'!$A58,'pdc2018'!P$8:P$1100)</f>
        <v>28546000</v>
      </c>
      <c r="J58" s="114">
        <f>SUMIF('pdc2018'!$J$8:$J$1100,'CE statale'!$A58,'pdc2018'!Q$8:Q$1100)</f>
        <v>28602000</v>
      </c>
      <c r="K58" s="114">
        <f>SUMIF('pdc2018'!$J$8:$J$1100,'CE statale'!$A58,'pdc2018'!R$8:R$1100)</f>
        <v>28602000</v>
      </c>
      <c r="L58" s="114">
        <f>SUMIF('pdc2018'!$J$8:$J$1100,'CE statale'!$A58,'pdc2018'!S$8:S$1100)</f>
        <v>28602000</v>
      </c>
      <c r="M58" s="115">
        <f t="shared" si="1"/>
        <v>56000</v>
      </c>
      <c r="N58" s="116">
        <f t="shared" si="2"/>
        <v>1.9617459538989702E-3</v>
      </c>
      <c r="O58" s="144"/>
    </row>
    <row r="59" spans="1:15" s="58" customFormat="1">
      <c r="A59" s="100" t="s">
        <v>2395</v>
      </c>
      <c r="B59" s="134"/>
      <c r="C59" s="136"/>
      <c r="D59" s="137"/>
      <c r="E59" s="111" t="s">
        <v>2396</v>
      </c>
      <c r="F59" s="418" t="s">
        <v>2397</v>
      </c>
      <c r="G59" s="419"/>
      <c r="H59" s="114">
        <f>SUMIF('pdc2018'!$J$8:$J$1100,'CE statale'!$A59,'pdc2018'!$N$8:$N$1100)</f>
        <v>0</v>
      </c>
      <c r="I59" s="114">
        <f>SUMIF('pdc2018'!$J$8:$J$1100,'CE statale'!$A59,'pdc2018'!P$8:P$1100)</f>
        <v>0</v>
      </c>
      <c r="J59" s="114">
        <f>SUMIF('pdc2018'!$J$8:$J$1100,'CE statale'!$A59,'pdc2018'!Q$8:Q$1100)</f>
        <v>0</v>
      </c>
      <c r="K59" s="114">
        <f>SUMIF('pdc2018'!$J$8:$J$1100,'CE statale'!$A59,'pdc2018'!R$8:R$1100)</f>
        <v>0</v>
      </c>
      <c r="L59" s="114">
        <f>SUMIF('pdc2018'!$J$8:$J$1100,'CE statale'!$A59,'pdc2018'!S$8:S$1100)</f>
        <v>0</v>
      </c>
      <c r="M59" s="115">
        <f t="shared" si="1"/>
        <v>0</v>
      </c>
      <c r="N59" s="116" t="str">
        <f t="shared" si="2"/>
        <v xml:space="preserve">-    </v>
      </c>
      <c r="O59" s="144"/>
    </row>
    <row r="60" spans="1:15" s="58" customFormat="1">
      <c r="A60" s="100"/>
      <c r="B60" s="134"/>
      <c r="C60" s="106" t="s">
        <v>2384</v>
      </c>
      <c r="D60" s="421" t="s">
        <v>2398</v>
      </c>
      <c r="E60" s="421"/>
      <c r="F60" s="421"/>
      <c r="G60" s="422"/>
      <c r="H60" s="107">
        <f>SUM(H61:H63)</f>
        <v>57746377.520000011</v>
      </c>
      <c r="I60" s="107">
        <f>SUM(I61:I63)</f>
        <v>61597300</v>
      </c>
      <c r="J60" s="107">
        <f t="shared" ref="J60:L60" si="9">SUM(J61:J63)</f>
        <v>63119800</v>
      </c>
      <c r="K60" s="107">
        <f t="shared" si="9"/>
        <v>66963400</v>
      </c>
      <c r="L60" s="107">
        <f t="shared" si="9"/>
        <v>68352200</v>
      </c>
      <c r="M60" s="108">
        <f t="shared" si="1"/>
        <v>6754900</v>
      </c>
      <c r="N60" s="109">
        <f t="shared" si="2"/>
        <v>0.10966227415812056</v>
      </c>
      <c r="O60" s="144"/>
    </row>
    <row r="61" spans="1:15" s="58" customFormat="1">
      <c r="A61" s="100" t="s">
        <v>2399</v>
      </c>
      <c r="B61" s="134"/>
      <c r="C61" s="106"/>
      <c r="D61" s="138"/>
      <c r="E61" s="111" t="s">
        <v>2374</v>
      </c>
      <c r="F61" s="418" t="s">
        <v>2400</v>
      </c>
      <c r="G61" s="419"/>
      <c r="H61" s="114">
        <f>SUMIF('pdc2018'!$J$8:$J$1100,'CE statale'!$A61,'pdc2018'!$N$8:$N$1100)</f>
        <v>55031089.180000015</v>
      </c>
      <c r="I61" s="114">
        <f>SUMIF('pdc2018'!$J$8:$J$1100,'CE statale'!$A61,'pdc2018'!P$8:P$1100)</f>
        <v>57988000</v>
      </c>
      <c r="J61" s="114">
        <f>SUMIF('pdc2018'!$J$8:$J$1100,'CE statale'!$A61,'pdc2018'!Q$8:Q$1100)</f>
        <v>59510500</v>
      </c>
      <c r="K61" s="114">
        <f>SUMIF('pdc2018'!$J$8:$J$1100,'CE statale'!$A61,'pdc2018'!R$8:R$1100)</f>
        <v>63354100</v>
      </c>
      <c r="L61" s="114">
        <f>SUMIF('pdc2018'!$J$8:$J$1100,'CE statale'!$A61,'pdc2018'!S$8:S$1100)</f>
        <v>64742900</v>
      </c>
      <c r="M61" s="115">
        <f t="shared" si="1"/>
        <v>6754900</v>
      </c>
      <c r="N61" s="116">
        <f t="shared" si="2"/>
        <v>0.11648789404704421</v>
      </c>
      <c r="O61" s="144"/>
    </row>
    <row r="62" spans="1:15" s="58" customFormat="1" ht="30" customHeight="1">
      <c r="A62" s="100" t="s">
        <v>2401</v>
      </c>
      <c r="B62" s="134"/>
      <c r="C62" s="139"/>
      <c r="D62" s="111"/>
      <c r="E62" s="111" t="s">
        <v>2376</v>
      </c>
      <c r="F62" s="418" t="s">
        <v>2402</v>
      </c>
      <c r="G62" s="419"/>
      <c r="H62" s="114">
        <f>SUMIF('pdc2018'!$J$8:$J$1100,'CE statale'!$A62,'pdc2018'!$N$8:$N$1100)</f>
        <v>368087.16000000003</v>
      </c>
      <c r="I62" s="114">
        <f>SUMIF('pdc2018'!$J$8:$J$1100,'CE statale'!$A62,'pdc2018'!P$8:P$1100)</f>
        <v>415600</v>
      </c>
      <c r="J62" s="114">
        <f>SUMIF('pdc2018'!$J$8:$J$1100,'CE statale'!$A62,'pdc2018'!Q$8:Q$1100)</f>
        <v>415600</v>
      </c>
      <c r="K62" s="114">
        <f>SUMIF('pdc2018'!$J$8:$J$1100,'CE statale'!$A62,'pdc2018'!R$8:R$1100)</f>
        <v>415600</v>
      </c>
      <c r="L62" s="114">
        <f>SUMIF('pdc2018'!$J$8:$J$1100,'CE statale'!$A62,'pdc2018'!S$8:S$1100)</f>
        <v>415600</v>
      </c>
      <c r="M62" s="115">
        <f t="shared" si="1"/>
        <v>0</v>
      </c>
      <c r="N62" s="116">
        <f t="shared" si="2"/>
        <v>0</v>
      </c>
      <c r="O62" s="144"/>
    </row>
    <row r="63" spans="1:15" s="58" customFormat="1">
      <c r="A63" s="100" t="s">
        <v>2403</v>
      </c>
      <c r="B63" s="134"/>
      <c r="C63" s="139"/>
      <c r="D63" s="111"/>
      <c r="E63" s="111" t="s">
        <v>3133</v>
      </c>
      <c r="F63" s="418" t="s">
        <v>2404</v>
      </c>
      <c r="G63" s="419"/>
      <c r="H63" s="114">
        <f>SUMIF('pdc2018'!$J$8:$J$1100,'CE statale'!$A63,'pdc2018'!$N$8:$N$1100)</f>
        <v>2347201.1800000002</v>
      </c>
      <c r="I63" s="114">
        <f>SUMIF('pdc2018'!$J$8:$J$1100,'CE statale'!$A63,'pdc2018'!P$8:P$1100)</f>
        <v>3193700</v>
      </c>
      <c r="J63" s="114">
        <f>SUMIF('pdc2018'!$J$8:$J$1100,'CE statale'!$A63,'pdc2018'!Q$8:Q$1100)</f>
        <v>3193700</v>
      </c>
      <c r="K63" s="114">
        <f>SUMIF('pdc2018'!$J$8:$J$1100,'CE statale'!$A63,'pdc2018'!R$8:R$1100)</f>
        <v>3193700</v>
      </c>
      <c r="L63" s="114">
        <f>SUMIF('pdc2018'!$J$8:$J$1100,'CE statale'!$A63,'pdc2018'!S$8:S$1100)</f>
        <v>3193700</v>
      </c>
      <c r="M63" s="115">
        <f t="shared" si="1"/>
        <v>0</v>
      </c>
      <c r="N63" s="116">
        <f t="shared" si="2"/>
        <v>0</v>
      </c>
      <c r="O63" s="144"/>
    </row>
    <row r="64" spans="1:15" s="58" customFormat="1">
      <c r="A64" s="100" t="s">
        <v>2405</v>
      </c>
      <c r="B64" s="134"/>
      <c r="C64" s="106" t="s">
        <v>2387</v>
      </c>
      <c r="D64" s="421" t="s">
        <v>2406</v>
      </c>
      <c r="E64" s="421"/>
      <c r="F64" s="421"/>
      <c r="G64" s="422"/>
      <c r="H64" s="107">
        <f>SUMIF('pdc2018'!$J$8:$J$1100,'CE statale'!$A64,'pdc2018'!$N$8:$N$1100)</f>
        <v>21672260.959999997</v>
      </c>
      <c r="I64" s="107">
        <f>SUMIF('pdc2018'!$J$8:$J$1100,'CE statale'!$A64,'pdc2018'!P$8:P$1100)</f>
        <v>23198000</v>
      </c>
      <c r="J64" s="107">
        <f>SUMIF('pdc2018'!$J$8:$J$1100,'CE statale'!$A64,'pdc2018'!Q$8:Q$1100)</f>
        <v>24918500</v>
      </c>
      <c r="K64" s="107">
        <f>SUMIF('pdc2018'!$J$8:$J$1100,'CE statale'!$A64,'pdc2018'!R$8:R$1100)</f>
        <v>26831700</v>
      </c>
      <c r="L64" s="107">
        <f>SUMIF('pdc2018'!$J$8:$J$1100,'CE statale'!$A64,'pdc2018'!S$8:S$1100)</f>
        <v>27639900</v>
      </c>
      <c r="M64" s="108">
        <f t="shared" si="1"/>
        <v>4441900</v>
      </c>
      <c r="N64" s="109">
        <f t="shared" si="2"/>
        <v>0.19147771359599966</v>
      </c>
      <c r="O64" s="144"/>
    </row>
    <row r="65" spans="1:15" s="67" customFormat="1">
      <c r="A65" s="100" t="s">
        <v>2224</v>
      </c>
      <c r="B65" s="134"/>
      <c r="C65" s="106" t="s">
        <v>3128</v>
      </c>
      <c r="D65" s="421" t="s">
        <v>970</v>
      </c>
      <c r="E65" s="421"/>
      <c r="F65" s="421"/>
      <c r="G65" s="422"/>
      <c r="H65" s="107">
        <f>SUMIF('pdc2018'!$J$8:$J$1100,'CE statale'!$A65,'pdc2018'!$N$8:$N$1100)</f>
        <v>9530106.0899999999</v>
      </c>
      <c r="I65" s="107">
        <f>SUMIF('pdc2018'!$J$8:$J$1100,'CE statale'!$A65,'pdc2018'!P$8:P$1100)</f>
        <v>9982700</v>
      </c>
      <c r="J65" s="107">
        <f>SUMIF('pdc2018'!$J$8:$J$1100,'CE statale'!$A65,'pdc2018'!Q$8:Q$1100)</f>
        <v>10247600</v>
      </c>
      <c r="K65" s="107">
        <f>SUMIF('pdc2018'!$J$8:$J$1100,'CE statale'!$A65,'pdc2018'!R$8:R$1100)</f>
        <v>10352600</v>
      </c>
      <c r="L65" s="107">
        <f>SUMIF('pdc2018'!$J$8:$J$1100,'CE statale'!$A65,'pdc2018'!S$8:S$1100)</f>
        <v>10445100</v>
      </c>
      <c r="M65" s="108">
        <f t="shared" si="1"/>
        <v>462400</v>
      </c>
      <c r="N65" s="109">
        <f t="shared" si="2"/>
        <v>4.6320133831528547E-2</v>
      </c>
      <c r="O65" s="151"/>
    </row>
    <row r="66" spans="1:15" s="67" customFormat="1">
      <c r="A66" s="100"/>
      <c r="B66" s="134"/>
      <c r="C66" s="106" t="s">
        <v>3131</v>
      </c>
      <c r="D66" s="421" t="s">
        <v>972</v>
      </c>
      <c r="E66" s="421"/>
      <c r="F66" s="421"/>
      <c r="G66" s="422"/>
      <c r="H66" s="107">
        <f>SUM(H67:H71)</f>
        <v>579436196.28999996</v>
      </c>
      <c r="I66" s="107">
        <f>SUM(I67:I71)</f>
        <v>601085278.76666665</v>
      </c>
      <c r="J66" s="107">
        <f t="shared" ref="J66:L66" si="10">SUM(J67:J71)</f>
        <v>623571800</v>
      </c>
      <c r="K66" s="107">
        <f t="shared" si="10"/>
        <v>630054910</v>
      </c>
      <c r="L66" s="107">
        <f t="shared" si="10"/>
        <v>634581511</v>
      </c>
      <c r="M66" s="108">
        <f t="shared" si="1"/>
        <v>33496232.233333349</v>
      </c>
      <c r="N66" s="109">
        <f t="shared" si="2"/>
        <v>5.5726256184583989E-2</v>
      </c>
      <c r="O66" s="151"/>
    </row>
    <row r="67" spans="1:15" s="58" customFormat="1">
      <c r="A67" s="100" t="s">
        <v>624</v>
      </c>
      <c r="B67" s="134"/>
      <c r="C67" s="111"/>
      <c r="D67" s="140"/>
      <c r="E67" s="111" t="s">
        <v>2374</v>
      </c>
      <c r="F67" s="418" t="s">
        <v>2407</v>
      </c>
      <c r="G67" s="419"/>
      <c r="H67" s="114">
        <f>SUMIF('pdc2018'!$J$8:$J$1100,'CE statale'!$A67,'pdc2018'!$N$8:$N$1100)</f>
        <v>197248223.79000002</v>
      </c>
      <c r="I67" s="114">
        <f>SUMIF('pdc2018'!$J$8:$J$1100,'CE statale'!$A67,'pdc2018'!P$8:P$1100)</f>
        <v>204897610</v>
      </c>
      <c r="J67" s="114">
        <f>SUMIF('pdc2018'!$J$8:$J$1100,'CE statale'!$A67,'pdc2018'!Q$8:Q$1100)</f>
        <v>213239105</v>
      </c>
      <c r="K67" s="114">
        <f>SUMIF('pdc2018'!$J$8:$J$1100,'CE statale'!$A67,'pdc2018'!R$8:R$1100)</f>
        <v>214562530</v>
      </c>
      <c r="L67" s="114">
        <f>SUMIF('pdc2018'!$J$8:$J$1100,'CE statale'!$A67,'pdc2018'!S$8:S$1100)</f>
        <v>214629191</v>
      </c>
      <c r="M67" s="115">
        <f t="shared" si="1"/>
        <v>9731581</v>
      </c>
      <c r="N67" s="116">
        <f t="shared" si="2"/>
        <v>4.7494848768611798E-2</v>
      </c>
      <c r="O67" s="144"/>
    </row>
    <row r="68" spans="1:15" s="58" customFormat="1">
      <c r="A68" s="100" t="s">
        <v>647</v>
      </c>
      <c r="B68" s="134"/>
      <c r="C68" s="111"/>
      <c r="D68" s="140"/>
      <c r="E68" s="111" t="s">
        <v>2376</v>
      </c>
      <c r="F68" s="418" t="s">
        <v>2408</v>
      </c>
      <c r="G68" s="419"/>
      <c r="H68" s="114">
        <f>SUMIF('pdc2018'!$J$8:$J$1100,'CE statale'!$A68,'pdc2018'!$N$8:$N$1100)</f>
        <v>26826876.810000002</v>
      </c>
      <c r="I68" s="114">
        <f>SUMIF('pdc2018'!$J$8:$J$1100,'CE statale'!$A68,'pdc2018'!P$8:P$1100)</f>
        <v>28480200</v>
      </c>
      <c r="J68" s="114">
        <f>SUMIF('pdc2018'!$J$8:$J$1100,'CE statale'!$A68,'pdc2018'!Q$8:Q$1100)</f>
        <v>30378095</v>
      </c>
      <c r="K68" s="114">
        <f>SUMIF('pdc2018'!$J$8:$J$1100,'CE statale'!$A68,'pdc2018'!R$8:R$1100)</f>
        <v>31257940</v>
      </c>
      <c r="L68" s="114">
        <f>SUMIF('pdc2018'!$J$8:$J$1100,'CE statale'!$A68,'pdc2018'!S$8:S$1100)</f>
        <v>31522290</v>
      </c>
      <c r="M68" s="115">
        <f t="shared" si="1"/>
        <v>3042090</v>
      </c>
      <c r="N68" s="116">
        <f t="shared" si="2"/>
        <v>0.10681420776539491</v>
      </c>
      <c r="O68" s="144"/>
    </row>
    <row r="69" spans="1:15" s="58" customFormat="1">
      <c r="A69" s="100" t="s">
        <v>679</v>
      </c>
      <c r="B69" s="134"/>
      <c r="C69" s="111"/>
      <c r="D69" s="140"/>
      <c r="E69" s="111" t="s">
        <v>3133</v>
      </c>
      <c r="F69" s="418" t="s">
        <v>2409</v>
      </c>
      <c r="G69" s="419"/>
      <c r="H69" s="114">
        <f>SUMIF('pdc2018'!$J$8:$J$1100,'CE statale'!$A69,'pdc2018'!$N$8:$N$1100)</f>
        <v>224940423.67999992</v>
      </c>
      <c r="I69" s="114">
        <f>SUMIF('pdc2018'!$J$8:$J$1100,'CE statale'!$A69,'pdc2018'!P$8:P$1100)</f>
        <v>232362300</v>
      </c>
      <c r="J69" s="114">
        <f>SUMIF('pdc2018'!$J$8:$J$1100,'CE statale'!$A69,'pdc2018'!Q$8:Q$1100)</f>
        <v>241671810</v>
      </c>
      <c r="K69" s="114">
        <f>SUMIF('pdc2018'!$J$8:$J$1100,'CE statale'!$A69,'pdc2018'!R$8:R$1100)</f>
        <v>243847720</v>
      </c>
      <c r="L69" s="114">
        <f>SUMIF('pdc2018'!$J$8:$J$1100,'CE statale'!$A69,'pdc2018'!S$8:S$1100)</f>
        <v>246003250</v>
      </c>
      <c r="M69" s="115">
        <f t="shared" si="1"/>
        <v>13640950</v>
      </c>
      <c r="N69" s="116">
        <f t="shared" si="2"/>
        <v>5.870552150671602E-2</v>
      </c>
      <c r="O69" s="144"/>
    </row>
    <row r="70" spans="1:15" s="58" customFormat="1">
      <c r="A70" s="100" t="s">
        <v>148</v>
      </c>
      <c r="B70" s="134"/>
      <c r="C70" s="111"/>
      <c r="D70" s="140"/>
      <c r="E70" s="111" t="s">
        <v>3141</v>
      </c>
      <c r="F70" s="418" t="s">
        <v>2410</v>
      </c>
      <c r="G70" s="419"/>
      <c r="H70" s="114">
        <f>SUMIF('pdc2018'!$J$8:$J$1100,'CE statale'!$A70,'pdc2018'!$N$8:$N$1100)</f>
        <v>8112652.4299999997</v>
      </c>
      <c r="I70" s="114">
        <f>SUMIF('pdc2018'!$J$8:$J$1100,'CE statale'!$A70,'pdc2018'!P$8:P$1100)</f>
        <v>8559215.6966666672</v>
      </c>
      <c r="J70" s="114">
        <f>SUMIF('pdc2018'!$J$8:$J$1100,'CE statale'!$A70,'pdc2018'!Q$8:Q$1100)</f>
        <v>8903660</v>
      </c>
      <c r="K70" s="114">
        <f>SUMIF('pdc2018'!$J$8:$J$1100,'CE statale'!$A70,'pdc2018'!R$8:R$1100)</f>
        <v>8928320</v>
      </c>
      <c r="L70" s="114">
        <f>SUMIF('pdc2018'!$J$8:$J$1100,'CE statale'!$A70,'pdc2018'!S$8:S$1100)</f>
        <v>9058250</v>
      </c>
      <c r="M70" s="115">
        <f t="shared" si="1"/>
        <v>499034.30333333276</v>
      </c>
      <c r="N70" s="116">
        <f t="shared" si="2"/>
        <v>5.830374195706723E-2</v>
      </c>
      <c r="O70" s="144"/>
    </row>
    <row r="71" spans="1:15" s="58" customFormat="1">
      <c r="A71" s="100" t="s">
        <v>2411</v>
      </c>
      <c r="B71" s="134"/>
      <c r="C71" s="111"/>
      <c r="D71" s="140"/>
      <c r="E71" s="111" t="s">
        <v>3174</v>
      </c>
      <c r="F71" s="418" t="s">
        <v>2412</v>
      </c>
      <c r="G71" s="419"/>
      <c r="H71" s="114">
        <f>SUMIF('pdc2018'!$J$8:$J$1100,'CE statale'!$A71,'pdc2018'!$N$8:$N$1100)</f>
        <v>122308019.58000001</v>
      </c>
      <c r="I71" s="114">
        <f>SUMIF('pdc2018'!$J$8:$J$1100,'CE statale'!$A71,'pdc2018'!P$8:P$1100)</f>
        <v>126785953.06999999</v>
      </c>
      <c r="J71" s="114">
        <f>SUMIF('pdc2018'!$J$8:$J$1100,'CE statale'!$A71,'pdc2018'!Q$8:Q$1100)</f>
        <v>129379130</v>
      </c>
      <c r="K71" s="114">
        <f>SUMIF('pdc2018'!$J$8:$J$1100,'CE statale'!$A71,'pdc2018'!R$8:R$1100)</f>
        <v>131458400</v>
      </c>
      <c r="L71" s="114">
        <f>SUMIF('pdc2018'!$J$8:$J$1100,'CE statale'!$A71,'pdc2018'!S$8:S$1100)</f>
        <v>133368530</v>
      </c>
      <c r="M71" s="115">
        <f t="shared" si="1"/>
        <v>6582576.9300000072</v>
      </c>
      <c r="N71" s="116">
        <f t="shared" si="2"/>
        <v>5.191881884869131E-2</v>
      </c>
      <c r="O71" s="144"/>
    </row>
    <row r="72" spans="1:15" s="58" customFormat="1">
      <c r="A72" s="100" t="s">
        <v>136</v>
      </c>
      <c r="B72" s="134"/>
      <c r="C72" s="106" t="s">
        <v>3158</v>
      </c>
      <c r="D72" s="421" t="s">
        <v>2413</v>
      </c>
      <c r="E72" s="421"/>
      <c r="F72" s="421"/>
      <c r="G72" s="422"/>
      <c r="H72" s="107">
        <f>SUMIF('pdc2018'!$J$8:$J$1100,'CE statale'!$A72,'pdc2018'!$N$8:$N$1100)</f>
        <v>2943837.41</v>
      </c>
      <c r="I72" s="107">
        <f>SUMIF('pdc2018'!$J$8:$J$1100,'CE statale'!$A72,'pdc2018'!P$8:P$1100)</f>
        <v>2968100</v>
      </c>
      <c r="J72" s="107">
        <f>SUMIF('pdc2018'!$J$8:$J$1100,'CE statale'!$A72,'pdc2018'!Q$8:Q$1100)</f>
        <v>3339000</v>
      </c>
      <c r="K72" s="107">
        <f>SUMIF('pdc2018'!$J$8:$J$1100,'CE statale'!$A72,'pdc2018'!R$8:R$1100)</f>
        <v>3351000</v>
      </c>
      <c r="L72" s="107">
        <f>SUMIF('pdc2018'!$J$8:$J$1100,'CE statale'!$A72,'pdc2018'!S$8:S$1100)</f>
        <v>3363000</v>
      </c>
      <c r="M72" s="108">
        <f t="shared" si="1"/>
        <v>394900</v>
      </c>
      <c r="N72" s="109">
        <f t="shared" si="2"/>
        <v>0.13304807789494963</v>
      </c>
      <c r="O72" s="144"/>
    </row>
    <row r="73" spans="1:15" s="67" customFormat="1">
      <c r="A73" s="100"/>
      <c r="B73" s="134"/>
      <c r="C73" s="106" t="s">
        <v>3161</v>
      </c>
      <c r="D73" s="421" t="s">
        <v>592</v>
      </c>
      <c r="E73" s="421"/>
      <c r="F73" s="421"/>
      <c r="G73" s="422"/>
      <c r="H73" s="107">
        <f>SUM(H74:H76)</f>
        <v>22210669.619999997</v>
      </c>
      <c r="I73" s="107">
        <f>SUM(I74:I76)</f>
        <v>22243000</v>
      </c>
      <c r="J73" s="107">
        <f t="shared" ref="J73:L73" si="11">SUM(J74:J76)</f>
        <v>22212000</v>
      </c>
      <c r="K73" s="107">
        <f t="shared" si="11"/>
        <v>22212000</v>
      </c>
      <c r="L73" s="107">
        <f t="shared" si="11"/>
        <v>22212000</v>
      </c>
      <c r="M73" s="108">
        <f t="shared" si="1"/>
        <v>-31000</v>
      </c>
      <c r="N73" s="109">
        <f t="shared" si="2"/>
        <v>-1.3936968934046667E-3</v>
      </c>
      <c r="O73" s="151"/>
    </row>
    <row r="74" spans="1:15" s="58" customFormat="1">
      <c r="A74" s="100" t="s">
        <v>2414</v>
      </c>
      <c r="B74" s="134"/>
      <c r="C74" s="111"/>
      <c r="D74" s="140"/>
      <c r="E74" s="111" t="s">
        <v>2374</v>
      </c>
      <c r="F74" s="418" t="s">
        <v>2415</v>
      </c>
      <c r="G74" s="419"/>
      <c r="H74" s="114">
        <f>SUMIF('pdc2018'!$J$8:$J$1100,'CE statale'!$A74,'pdc2018'!$N$8:$N$1100)</f>
        <v>8692514.9299999997</v>
      </c>
      <c r="I74" s="114">
        <f>SUMIF('pdc2018'!$J$8:$J$1100,'CE statale'!$A74,'pdc2018'!P$8:P$1100)</f>
        <v>8693000</v>
      </c>
      <c r="J74" s="114">
        <f>SUMIF('pdc2018'!$J$8:$J$1100,'CE statale'!$A74,'pdc2018'!Q$8:Q$1100)</f>
        <v>8693000</v>
      </c>
      <c r="K74" s="114">
        <f>SUMIF('pdc2018'!$J$8:$J$1100,'CE statale'!$A74,'pdc2018'!R$8:R$1100)</f>
        <v>8693000</v>
      </c>
      <c r="L74" s="114">
        <f>SUMIF('pdc2018'!$J$8:$J$1100,'CE statale'!$A74,'pdc2018'!S$8:S$1100)</f>
        <v>8693000</v>
      </c>
      <c r="M74" s="115">
        <f t="shared" si="1"/>
        <v>0</v>
      </c>
      <c r="N74" s="116">
        <f t="shared" si="2"/>
        <v>0</v>
      </c>
      <c r="O74" s="144"/>
    </row>
    <row r="75" spans="1:15" s="67" customFormat="1">
      <c r="A75" s="100" t="s">
        <v>2416</v>
      </c>
      <c r="B75" s="127"/>
      <c r="C75" s="106"/>
      <c r="D75" s="142"/>
      <c r="E75" s="111" t="s">
        <v>2376</v>
      </c>
      <c r="F75" s="418" t="s">
        <v>2417</v>
      </c>
      <c r="G75" s="419"/>
      <c r="H75" s="107">
        <f>SUMIF('pdc2018'!$J$8:$J$1100,'CE statale'!$A75,'pdc2018'!$N$8:$N$1100)</f>
        <v>0</v>
      </c>
      <c r="I75" s="107">
        <f>SUMIF('pdc2018'!$J$8:$J$1100,'CE statale'!$A75,'pdc2018'!P$8:P$1100)</f>
        <v>0</v>
      </c>
      <c r="J75" s="107">
        <f>SUMIF('pdc2018'!$J$8:$J$1100,'CE statale'!$A75,'pdc2018'!Q$8:Q$1100)</f>
        <v>0</v>
      </c>
      <c r="K75" s="107">
        <f>SUMIF('pdc2018'!$J$8:$J$1100,'CE statale'!$A75,'pdc2018'!R$8:R$1100)</f>
        <v>0</v>
      </c>
      <c r="L75" s="107">
        <f>SUMIF('pdc2018'!$J$8:$J$1100,'CE statale'!$A75,'pdc2018'!S$8:S$1100)</f>
        <v>0</v>
      </c>
      <c r="M75" s="108">
        <f t="shared" ref="M75:M121" si="12">L75-I75</f>
        <v>0</v>
      </c>
      <c r="N75" s="109" t="str">
        <f t="shared" ref="N75:N121" si="13">IF(I75=0,"-    ",M75/I75)</f>
        <v xml:space="preserve">-    </v>
      </c>
      <c r="O75" s="151"/>
    </row>
    <row r="76" spans="1:15" s="67" customFormat="1">
      <c r="A76" s="100" t="s">
        <v>2418</v>
      </c>
      <c r="B76" s="127"/>
      <c r="C76" s="106"/>
      <c r="D76" s="142"/>
      <c r="E76" s="111" t="s">
        <v>3133</v>
      </c>
      <c r="F76" s="418" t="s">
        <v>652</v>
      </c>
      <c r="G76" s="419"/>
      <c r="H76" s="114">
        <f>SUMIF('pdc2018'!$J$8:$J$1100,'CE statale'!$A76,'pdc2018'!$N$8:$N$1100)</f>
        <v>13518154.689999999</v>
      </c>
      <c r="I76" s="114">
        <f>SUMIF('pdc2018'!$J$8:$J$1100,'CE statale'!$A76,'pdc2018'!P$8:P$1100)</f>
        <v>13550000</v>
      </c>
      <c r="J76" s="114">
        <f>SUMIF('pdc2018'!$J$8:$J$1100,'CE statale'!$A76,'pdc2018'!Q$8:Q$1100)</f>
        <v>13519000</v>
      </c>
      <c r="K76" s="114">
        <f>SUMIF('pdc2018'!$J$8:$J$1100,'CE statale'!$A76,'pdc2018'!R$8:R$1100)</f>
        <v>13519000</v>
      </c>
      <c r="L76" s="114">
        <f>SUMIF('pdc2018'!$J$8:$J$1100,'CE statale'!$A76,'pdc2018'!S$8:S$1100)</f>
        <v>13519000</v>
      </c>
      <c r="M76" s="115">
        <f t="shared" si="12"/>
        <v>-31000</v>
      </c>
      <c r="N76" s="116">
        <f t="shared" si="13"/>
        <v>-2.2878228782287824E-3</v>
      </c>
      <c r="O76" s="151"/>
    </row>
    <row r="77" spans="1:15" s="67" customFormat="1">
      <c r="A77" s="100" t="s">
        <v>693</v>
      </c>
      <c r="B77" s="127"/>
      <c r="C77" s="106" t="s">
        <v>3164</v>
      </c>
      <c r="D77" s="421" t="s">
        <v>2419</v>
      </c>
      <c r="E77" s="421"/>
      <c r="F77" s="421"/>
      <c r="G77" s="422"/>
      <c r="H77" s="107">
        <f>SUMIF('pdc2018'!$J$8:$J$1100,'CE statale'!$A77,'pdc2018'!$N$8:$N$1100)</f>
        <v>890522.17</v>
      </c>
      <c r="I77" s="107">
        <f>SUMIF('pdc2018'!$J$8:$J$1100,'CE statale'!$A77,'pdc2018'!P$8:P$1100)</f>
        <v>891000</v>
      </c>
      <c r="J77" s="107">
        <f>SUMIF('pdc2018'!$J$8:$J$1100,'CE statale'!$A77,'pdc2018'!Q$8:Q$1100)</f>
        <v>891000</v>
      </c>
      <c r="K77" s="107">
        <f>SUMIF('pdc2018'!$J$8:$J$1100,'CE statale'!$A77,'pdc2018'!R$8:R$1100)</f>
        <v>891000</v>
      </c>
      <c r="L77" s="107">
        <f>SUMIF('pdc2018'!$J$8:$J$1100,'CE statale'!$A77,'pdc2018'!S$8:S$1100)</f>
        <v>891000</v>
      </c>
      <c r="M77" s="108">
        <f t="shared" si="12"/>
        <v>0</v>
      </c>
      <c r="N77" s="109">
        <f t="shared" si="13"/>
        <v>0</v>
      </c>
      <c r="O77" s="151"/>
    </row>
    <row r="78" spans="1:15" s="67" customFormat="1">
      <c r="A78" s="100"/>
      <c r="B78" s="127"/>
      <c r="C78" s="106" t="s">
        <v>2420</v>
      </c>
      <c r="D78" s="421" t="s">
        <v>974</v>
      </c>
      <c r="E78" s="421"/>
      <c r="F78" s="421"/>
      <c r="G78" s="422"/>
      <c r="H78" s="107">
        <f>SUM(H79:H80)</f>
        <v>-1327909.6099999999</v>
      </c>
      <c r="I78" s="107">
        <f>SUM(I79:I80)</f>
        <v>175000</v>
      </c>
      <c r="J78" s="107">
        <f t="shared" ref="J78:L78" si="14">SUM(J79:J80)</f>
        <v>175000</v>
      </c>
      <c r="K78" s="107">
        <f t="shared" si="14"/>
        <v>175000</v>
      </c>
      <c r="L78" s="107">
        <f t="shared" si="14"/>
        <v>175000</v>
      </c>
      <c r="M78" s="108">
        <f t="shared" si="12"/>
        <v>0</v>
      </c>
      <c r="N78" s="109">
        <f t="shared" si="13"/>
        <v>0</v>
      </c>
      <c r="O78" s="151"/>
    </row>
    <row r="79" spans="1:15" s="58" customFormat="1">
      <c r="A79" s="100" t="s">
        <v>2421</v>
      </c>
      <c r="B79" s="143"/>
      <c r="C79" s="136"/>
      <c r="D79" s="140"/>
      <c r="E79" s="111" t="s">
        <v>2374</v>
      </c>
      <c r="F79" s="418" t="s">
        <v>2422</v>
      </c>
      <c r="G79" s="419"/>
      <c r="H79" s="114">
        <f>SUMIF('pdc2018'!$J$8:$J$1100,'CE statale'!$A79,'pdc2018'!$N$8:$N$1100)</f>
        <v>-1281756.1399999999</v>
      </c>
      <c r="I79" s="114">
        <f>SUMIF('pdc2018'!$J$8:$J$1100,'CE statale'!$A79,'pdc2018'!P$8:P$1100)</f>
        <v>165000</v>
      </c>
      <c r="J79" s="114">
        <f>SUMIF('pdc2018'!$J$8:$J$1100,'CE statale'!$A79,'pdc2018'!Q$8:Q$1100)</f>
        <v>165000</v>
      </c>
      <c r="K79" s="114">
        <f>SUMIF('pdc2018'!$J$8:$J$1100,'CE statale'!$A79,'pdc2018'!R$8:R$1100)</f>
        <v>165000</v>
      </c>
      <c r="L79" s="114">
        <f>SUMIF('pdc2018'!$J$8:$J$1100,'CE statale'!$A79,'pdc2018'!S$8:S$1100)</f>
        <v>165000</v>
      </c>
      <c r="M79" s="115">
        <f t="shared" si="12"/>
        <v>0</v>
      </c>
      <c r="N79" s="116">
        <f t="shared" si="13"/>
        <v>0</v>
      </c>
      <c r="O79" s="144"/>
    </row>
    <row r="80" spans="1:15" s="58" customFormat="1">
      <c r="A80" s="100" t="s">
        <v>2423</v>
      </c>
      <c r="B80" s="143"/>
      <c r="C80" s="136"/>
      <c r="D80" s="140"/>
      <c r="E80" s="111" t="s">
        <v>2376</v>
      </c>
      <c r="F80" s="418" t="s">
        <v>2424</v>
      </c>
      <c r="G80" s="419"/>
      <c r="H80" s="114">
        <f>SUMIF('pdc2018'!$J$8:$J$1100,'CE statale'!$A80,'pdc2018'!$N$8:$N$1100)</f>
        <v>-46153.47</v>
      </c>
      <c r="I80" s="114">
        <f>SUMIF('pdc2018'!$J$8:$J$1100,'CE statale'!$A80,'pdc2018'!P$8:P$1100)</f>
        <v>10000</v>
      </c>
      <c r="J80" s="114">
        <f>SUMIF('pdc2018'!$J$8:$J$1100,'CE statale'!$A80,'pdc2018'!Q$8:Q$1100)</f>
        <v>10000</v>
      </c>
      <c r="K80" s="114">
        <f>SUMIF('pdc2018'!$J$8:$J$1100,'CE statale'!$A80,'pdc2018'!R$8:R$1100)</f>
        <v>10000</v>
      </c>
      <c r="L80" s="114">
        <f>SUMIF('pdc2018'!$J$8:$J$1100,'CE statale'!$A80,'pdc2018'!S$8:S$1100)</f>
        <v>10000</v>
      </c>
      <c r="M80" s="115">
        <f t="shared" si="12"/>
        <v>0</v>
      </c>
      <c r="N80" s="116">
        <f t="shared" si="13"/>
        <v>0</v>
      </c>
      <c r="O80" s="144"/>
    </row>
    <row r="81" spans="1:15" s="67" customFormat="1">
      <c r="A81" s="100"/>
      <c r="B81" s="143"/>
      <c r="C81" s="106" t="s">
        <v>2425</v>
      </c>
      <c r="D81" s="421" t="s">
        <v>2426</v>
      </c>
      <c r="E81" s="421"/>
      <c r="F81" s="421"/>
      <c r="G81" s="422"/>
      <c r="H81" s="107">
        <f>SUM(H82:H85)</f>
        <v>17303075.010000002</v>
      </c>
      <c r="I81" s="107">
        <f>SUM(I82:I85)</f>
        <v>15037000</v>
      </c>
      <c r="J81" s="107">
        <f t="shared" ref="J81:L81" si="15">SUM(J82:J85)</f>
        <v>37000</v>
      </c>
      <c r="K81" s="107">
        <f t="shared" si="15"/>
        <v>37000</v>
      </c>
      <c r="L81" s="107">
        <f t="shared" si="15"/>
        <v>37000</v>
      </c>
      <c r="M81" s="108">
        <f t="shared" si="12"/>
        <v>-15000000</v>
      </c>
      <c r="N81" s="109">
        <f t="shared" si="13"/>
        <v>-0.99753940280641085</v>
      </c>
      <c r="O81" s="151"/>
    </row>
    <row r="82" spans="1:15" s="58" customFormat="1">
      <c r="A82" s="100" t="s">
        <v>2427</v>
      </c>
      <c r="B82" s="143"/>
      <c r="C82" s="136"/>
      <c r="D82" s="140"/>
      <c r="E82" s="111" t="s">
        <v>2374</v>
      </c>
      <c r="F82" s="418" t="s">
        <v>976</v>
      </c>
      <c r="G82" s="419"/>
      <c r="H82" s="114">
        <f>SUMIF('pdc2018'!$J$8:$J$1100,'CE statale'!$A82,'pdc2018'!$N$8:$N$1100)</f>
        <v>13796443.57</v>
      </c>
      <c r="I82" s="114">
        <f>SUMIF('pdc2018'!$J$8:$J$1100,'CE statale'!$A82,'pdc2018'!P$8:P$1100)</f>
        <v>15000000</v>
      </c>
      <c r="J82" s="114">
        <f>SUMIF('pdc2018'!$J$8:$J$1100,'CE statale'!$A82,'pdc2018'!Q$8:Q$1100)</f>
        <v>0</v>
      </c>
      <c r="K82" s="114">
        <f>SUMIF('pdc2018'!$J$8:$J$1100,'CE statale'!$A82,'pdc2018'!R$8:R$1100)</f>
        <v>0</v>
      </c>
      <c r="L82" s="114">
        <f>SUMIF('pdc2018'!$J$8:$J$1100,'CE statale'!$A82,'pdc2018'!S$8:S$1100)</f>
        <v>0</v>
      </c>
      <c r="M82" s="115">
        <f t="shared" si="12"/>
        <v>-15000000</v>
      </c>
      <c r="N82" s="116">
        <f t="shared" si="13"/>
        <v>-1</v>
      </c>
      <c r="O82" s="144"/>
    </row>
    <row r="83" spans="1:15" s="58" customFormat="1">
      <c r="A83" s="100" t="s">
        <v>2428</v>
      </c>
      <c r="B83" s="143"/>
      <c r="C83" s="136"/>
      <c r="D83" s="140"/>
      <c r="E83" s="111" t="s">
        <v>2376</v>
      </c>
      <c r="F83" s="418" t="s">
        <v>2429</v>
      </c>
      <c r="G83" s="419"/>
      <c r="H83" s="114">
        <f>SUMIF('pdc2018'!$J$8:$J$1100,'CE statale'!$A83,'pdc2018'!$N$8:$N$1100)</f>
        <v>36000</v>
      </c>
      <c r="I83" s="114">
        <f>SUMIF('pdc2018'!$J$8:$J$1100,'CE statale'!$A83,'pdc2018'!P$8:P$1100)</f>
        <v>37000</v>
      </c>
      <c r="J83" s="114">
        <f>SUMIF('pdc2018'!$J$8:$J$1100,'CE statale'!$A83,'pdc2018'!Q$8:Q$1100)</f>
        <v>37000</v>
      </c>
      <c r="K83" s="114">
        <f>SUMIF('pdc2018'!$J$8:$J$1100,'CE statale'!$A83,'pdc2018'!R$8:R$1100)</f>
        <v>37000</v>
      </c>
      <c r="L83" s="114">
        <f>SUMIF('pdc2018'!$J$8:$J$1100,'CE statale'!$A83,'pdc2018'!S$8:S$1100)</f>
        <v>37000</v>
      </c>
      <c r="M83" s="115">
        <f t="shared" si="12"/>
        <v>0</v>
      </c>
      <c r="N83" s="116">
        <f t="shared" si="13"/>
        <v>0</v>
      </c>
      <c r="O83" s="144"/>
    </row>
    <row r="84" spans="1:15" s="58" customFormat="1">
      <c r="A84" s="100" t="s">
        <v>2430</v>
      </c>
      <c r="B84" s="143"/>
      <c r="C84" s="136"/>
      <c r="D84" s="140"/>
      <c r="E84" s="111" t="s">
        <v>3133</v>
      </c>
      <c r="F84" s="418" t="s">
        <v>2431</v>
      </c>
      <c r="G84" s="419"/>
      <c r="H84" s="114">
        <f>SUMIF('pdc2018'!$J$8:$J$1100,'CE statale'!$A84,'pdc2018'!$N$8:$N$1100)</f>
        <v>0</v>
      </c>
      <c r="I84" s="114">
        <f>SUMIF('pdc2018'!$J$8:$J$1100,'CE statale'!$A84,'pdc2018'!P$8:P$1100)</f>
        <v>0</v>
      </c>
      <c r="J84" s="114">
        <f>SUMIF('pdc2018'!$J$8:$J$1100,'CE statale'!$A84,'pdc2018'!Q$8:Q$1100)</f>
        <v>0</v>
      </c>
      <c r="K84" s="114">
        <f>SUMIF('pdc2018'!$J$8:$J$1100,'CE statale'!$A84,'pdc2018'!R$8:R$1100)</f>
        <v>0</v>
      </c>
      <c r="L84" s="114">
        <f>SUMIF('pdc2018'!$J$8:$J$1100,'CE statale'!$A84,'pdc2018'!S$8:S$1100)</f>
        <v>0</v>
      </c>
      <c r="M84" s="115">
        <f t="shared" si="12"/>
        <v>0</v>
      </c>
      <c r="N84" s="116" t="str">
        <f t="shared" si="13"/>
        <v xml:space="preserve">-    </v>
      </c>
      <c r="O84" s="144"/>
    </row>
    <row r="85" spans="1:15" s="58" customFormat="1">
      <c r="A85" s="100" t="s">
        <v>2432</v>
      </c>
      <c r="B85" s="143"/>
      <c r="C85" s="136"/>
      <c r="D85" s="140"/>
      <c r="E85" s="111" t="s">
        <v>3141</v>
      </c>
      <c r="F85" s="418" t="s">
        <v>2234</v>
      </c>
      <c r="G85" s="419"/>
      <c r="H85" s="114">
        <f>SUMIF('pdc2018'!$J$8:$J$1100,'CE statale'!$A85,'pdc2018'!$N$8:$N$1100)</f>
        <v>3470631.44</v>
      </c>
      <c r="I85" s="114">
        <f>SUMIF('pdc2018'!$J$8:$J$1100,'CE statale'!$A85,'pdc2018'!P$8:P$1100)</f>
        <v>0</v>
      </c>
      <c r="J85" s="114">
        <f>SUMIF('pdc2018'!$J$8:$J$1100,'CE statale'!$A85,'pdc2018'!Q$8:Q$1100)</f>
        <v>0</v>
      </c>
      <c r="K85" s="114">
        <f>SUMIF('pdc2018'!$J$8:$J$1100,'CE statale'!$A85,'pdc2018'!R$8:R$1100)</f>
        <v>0</v>
      </c>
      <c r="L85" s="114">
        <f>SUMIF('pdc2018'!$J$8:$J$1100,'CE statale'!$A85,'pdc2018'!S$8:S$1100)</f>
        <v>0</v>
      </c>
      <c r="M85" s="115">
        <f t="shared" si="12"/>
        <v>0</v>
      </c>
      <c r="N85" s="116" t="str">
        <f t="shared" si="13"/>
        <v xml:space="preserve">-    </v>
      </c>
      <c r="O85" s="144"/>
    </row>
    <row r="86" spans="1:15" s="67" customFormat="1">
      <c r="A86" s="100"/>
      <c r="B86" s="128"/>
      <c r="C86" s="129" t="s">
        <v>2433</v>
      </c>
      <c r="D86" s="129"/>
      <c r="E86" s="129"/>
      <c r="F86" s="129"/>
      <c r="G86" s="130"/>
      <c r="H86" s="131">
        <f>H39+H42+H60+H64+H65+H66+H72+H73+H77+H78+H81</f>
        <v>1198547636.72</v>
      </c>
      <c r="I86" s="131">
        <f>I39+I42+I60+I64+I65+I66+I72+I73+I77+I78+I81</f>
        <v>1249382578.7666667</v>
      </c>
      <c r="J86" s="131">
        <f t="shared" ref="J86:L86" si="16">J39+J42+J60+J64+J65+J66+J72+J73+J77+J78+J81</f>
        <v>1275328438</v>
      </c>
      <c r="K86" s="131">
        <f t="shared" si="16"/>
        <v>1294589657</v>
      </c>
      <c r="L86" s="131">
        <f t="shared" si="16"/>
        <v>1305642138</v>
      </c>
      <c r="M86" s="132">
        <f t="shared" si="12"/>
        <v>56259559.233333349</v>
      </c>
      <c r="N86" s="133">
        <f t="shared" si="13"/>
        <v>4.502988931450462E-2</v>
      </c>
      <c r="O86" s="151"/>
    </row>
    <row r="87" spans="1:15" s="58" customFormat="1" ht="6.75" customHeight="1" thickBot="1">
      <c r="A87" s="100"/>
      <c r="B87" s="143"/>
      <c r="C87" s="111"/>
      <c r="D87" s="140"/>
      <c r="E87" s="137"/>
      <c r="F87" s="140"/>
      <c r="G87" s="141"/>
      <c r="H87" s="114"/>
      <c r="I87" s="114"/>
      <c r="J87" s="114"/>
      <c r="K87" s="114"/>
      <c r="L87" s="114"/>
      <c r="M87" s="115">
        <f t="shared" si="12"/>
        <v>0</v>
      </c>
      <c r="N87" s="116" t="str">
        <f t="shared" si="13"/>
        <v xml:space="preserve">-    </v>
      </c>
      <c r="O87" s="144"/>
    </row>
    <row r="88" spans="1:15" s="69" customFormat="1" ht="16.5" thickTop="1" thickBot="1">
      <c r="A88" s="144"/>
      <c r="B88" s="428" t="s">
        <v>2434</v>
      </c>
      <c r="C88" s="429"/>
      <c r="D88" s="429"/>
      <c r="E88" s="429"/>
      <c r="F88" s="429"/>
      <c r="G88" s="430"/>
      <c r="H88" s="148">
        <f>H36-H86</f>
        <v>54066494.7900002</v>
      </c>
      <c r="I88" s="148">
        <f>I36-I86</f>
        <v>39972928.203333378</v>
      </c>
      <c r="J88" s="148">
        <f t="shared" ref="J88:L88" si="17">J36-J86</f>
        <v>39604800</v>
      </c>
      <c r="K88" s="148">
        <f t="shared" si="17"/>
        <v>39966881</v>
      </c>
      <c r="L88" s="148">
        <f t="shared" si="17"/>
        <v>40209600</v>
      </c>
      <c r="M88" s="149">
        <f t="shared" si="12"/>
        <v>236671.79666662216</v>
      </c>
      <c r="N88" s="150">
        <f t="shared" si="13"/>
        <v>5.9208020854195492E-3</v>
      </c>
      <c r="O88" s="151"/>
    </row>
    <row r="89" spans="1:15" s="69" customFormat="1" ht="15.75" thickTop="1">
      <c r="A89" s="144"/>
      <c r="B89" s="152"/>
      <c r="C89" s="153"/>
      <c r="D89" s="153"/>
      <c r="E89" s="154"/>
      <c r="F89" s="155"/>
      <c r="G89" s="156"/>
      <c r="H89" s="157"/>
      <c r="I89" s="157"/>
      <c r="J89" s="157"/>
      <c r="K89" s="157"/>
      <c r="L89" s="157"/>
      <c r="M89" s="158"/>
      <c r="N89" s="159"/>
      <c r="O89" s="151"/>
    </row>
    <row r="90" spans="1:15" s="67" customFormat="1">
      <c r="A90" s="100"/>
      <c r="B90" s="105" t="s">
        <v>1748</v>
      </c>
      <c r="C90" s="423" t="s">
        <v>979</v>
      </c>
      <c r="D90" s="423"/>
      <c r="E90" s="423"/>
      <c r="F90" s="423"/>
      <c r="G90" s="424"/>
      <c r="H90" s="107"/>
      <c r="I90" s="107"/>
      <c r="J90" s="107"/>
      <c r="K90" s="107"/>
      <c r="L90" s="107"/>
      <c r="M90" s="108"/>
      <c r="N90" s="109"/>
      <c r="O90" s="151"/>
    </row>
    <row r="91" spans="1:15" s="67" customFormat="1">
      <c r="A91" s="100" t="s">
        <v>2435</v>
      </c>
      <c r="B91" s="127"/>
      <c r="C91" s="106" t="s">
        <v>2372</v>
      </c>
      <c r="D91" s="421" t="s">
        <v>2436</v>
      </c>
      <c r="E91" s="421"/>
      <c r="F91" s="421"/>
      <c r="G91" s="422"/>
      <c r="H91" s="107">
        <f>SUMIF('pdc2018'!$J$8:$J$1100,'CE statale'!$A91,'pdc2018'!$N$8:$N$1100)</f>
        <v>7259.5700000000006</v>
      </c>
      <c r="I91" s="107">
        <f>SUMIF('pdc2018'!$J$8:$J$1100,'CE statale'!$A91,'pdc2018'!P$8:P$1100)</f>
        <v>7200</v>
      </c>
      <c r="J91" s="107">
        <f>SUMIF('pdc2018'!$J$8:$J$1100,'CE statale'!$A91,'pdc2018'!Q$8:Q$1100)</f>
        <v>7200</v>
      </c>
      <c r="K91" s="107">
        <f>SUMIF('pdc2018'!$J$8:$J$1100,'CE statale'!$A91,'pdc2018'!R$8:R$1100)</f>
        <v>7200</v>
      </c>
      <c r="L91" s="107">
        <f>SUMIF('pdc2018'!$J$8:$J$1100,'CE statale'!$A91,'pdc2018'!S$8:S$1100)</f>
        <v>7200</v>
      </c>
      <c r="M91" s="108">
        <f t="shared" si="12"/>
        <v>0</v>
      </c>
      <c r="N91" s="109">
        <f t="shared" si="13"/>
        <v>0</v>
      </c>
      <c r="O91" s="151"/>
    </row>
    <row r="92" spans="1:15" s="67" customFormat="1">
      <c r="A92" s="100" t="s">
        <v>2437</v>
      </c>
      <c r="B92" s="127"/>
      <c r="C92" s="106" t="s">
        <v>2381</v>
      </c>
      <c r="D92" s="421" t="s">
        <v>2438</v>
      </c>
      <c r="E92" s="421"/>
      <c r="F92" s="421"/>
      <c r="G92" s="422"/>
      <c r="H92" s="107">
        <f>SUMIF('pdc2018'!$J$8:$J$1100,'CE statale'!$A92,'pdc2018'!$N$8:$N$1100)</f>
        <v>1090525.0900000001</v>
      </c>
      <c r="I92" s="107">
        <f>SUMIF('pdc2018'!$J$8:$J$1100,'CE statale'!$A92,'pdc2018'!P$8:P$1100)</f>
        <v>103000</v>
      </c>
      <c r="J92" s="107">
        <f>SUMIF('pdc2018'!$J$8:$J$1100,'CE statale'!$A92,'pdc2018'!Q$8:Q$1100)</f>
        <v>103000</v>
      </c>
      <c r="K92" s="107">
        <f>SUMIF('pdc2018'!$J$8:$J$1100,'CE statale'!$A92,'pdc2018'!R$8:R$1100)</f>
        <v>103000</v>
      </c>
      <c r="L92" s="107">
        <f>SUMIF('pdc2018'!$J$8:$J$1100,'CE statale'!$A92,'pdc2018'!S$8:S$1100)</f>
        <v>103000</v>
      </c>
      <c r="M92" s="108">
        <f t="shared" si="12"/>
        <v>0</v>
      </c>
      <c r="N92" s="109">
        <f t="shared" si="13"/>
        <v>0</v>
      </c>
      <c r="O92" s="151"/>
    </row>
    <row r="93" spans="1:15" s="67" customFormat="1">
      <c r="A93" s="100"/>
      <c r="B93" s="128"/>
      <c r="C93" s="129" t="s">
        <v>2439</v>
      </c>
      <c r="D93" s="129"/>
      <c r="E93" s="129"/>
      <c r="F93" s="129"/>
      <c r="G93" s="130"/>
      <c r="H93" s="131">
        <f>+H91-H92</f>
        <v>-1083265.52</v>
      </c>
      <c r="I93" s="131">
        <f>+I91-I92</f>
        <v>-95800</v>
      </c>
      <c r="J93" s="131">
        <f t="shared" ref="J93:L93" si="18">+J91-J92</f>
        <v>-95800</v>
      </c>
      <c r="K93" s="131">
        <f t="shared" si="18"/>
        <v>-95800</v>
      </c>
      <c r="L93" s="131">
        <f t="shared" si="18"/>
        <v>-95800</v>
      </c>
      <c r="M93" s="132">
        <f t="shared" si="12"/>
        <v>0</v>
      </c>
      <c r="N93" s="133">
        <f t="shared" si="13"/>
        <v>0</v>
      </c>
      <c r="O93" s="151"/>
    </row>
    <row r="94" spans="1:15" s="58" customFormat="1">
      <c r="A94" s="100"/>
      <c r="B94" s="134"/>
      <c r="C94" s="111"/>
      <c r="D94" s="140"/>
      <c r="E94" s="135"/>
      <c r="F94" s="140"/>
      <c r="G94" s="141"/>
      <c r="H94" s="114"/>
      <c r="I94" s="114"/>
      <c r="J94" s="114"/>
      <c r="K94" s="114"/>
      <c r="L94" s="114"/>
      <c r="M94" s="115"/>
      <c r="N94" s="116"/>
      <c r="O94" s="144"/>
    </row>
    <row r="95" spans="1:15" s="67" customFormat="1">
      <c r="A95" s="100"/>
      <c r="B95" s="105" t="s">
        <v>1849</v>
      </c>
      <c r="C95" s="423" t="s">
        <v>981</v>
      </c>
      <c r="D95" s="423"/>
      <c r="E95" s="423"/>
      <c r="F95" s="423"/>
      <c r="G95" s="424"/>
      <c r="H95" s="107"/>
      <c r="I95" s="107"/>
      <c r="J95" s="107"/>
      <c r="K95" s="107"/>
      <c r="L95" s="107"/>
      <c r="M95" s="108"/>
      <c r="N95" s="109"/>
      <c r="O95" s="151"/>
    </row>
    <row r="96" spans="1:15" s="67" customFormat="1">
      <c r="A96" s="100" t="s">
        <v>479</v>
      </c>
      <c r="B96" s="127"/>
      <c r="C96" s="106" t="s">
        <v>2372</v>
      </c>
      <c r="D96" s="421" t="s">
        <v>478</v>
      </c>
      <c r="E96" s="421"/>
      <c r="F96" s="421"/>
      <c r="G96" s="422"/>
      <c r="H96" s="107">
        <f>SUMIF('pdc2018'!$J$8:$J$1100,'CE statale'!$A96,'pdc2018'!$N$8:$N$1100)</f>
        <v>21163.47</v>
      </c>
      <c r="I96" s="107">
        <f>SUMIF('pdc2018'!$J$8:$J$1100,'CE statale'!$A96,'pdc2018'!P$8:P$1100)</f>
        <v>0</v>
      </c>
      <c r="J96" s="107">
        <f>SUMIF('pdc2018'!$J$8:$J$1100,'CE statale'!$A96,'pdc2018'!Q$8:Q$1100)</f>
        <v>0</v>
      </c>
      <c r="K96" s="107">
        <f>SUMIF('pdc2018'!$J$8:$J$1100,'CE statale'!$A96,'pdc2018'!R$8:R$1100)</f>
        <v>0</v>
      </c>
      <c r="L96" s="107">
        <f>SUMIF('pdc2018'!$J$8:$J$1100,'CE statale'!$A96,'pdc2018'!S$8:S$1100)</f>
        <v>0</v>
      </c>
      <c r="M96" s="108">
        <f t="shared" si="12"/>
        <v>0</v>
      </c>
      <c r="N96" s="109" t="str">
        <f t="shared" si="13"/>
        <v xml:space="preserve">-    </v>
      </c>
      <c r="O96" s="151"/>
    </row>
    <row r="97" spans="1:15" s="67" customFormat="1">
      <c r="A97" s="100" t="s">
        <v>1272</v>
      </c>
      <c r="B97" s="127"/>
      <c r="C97" s="106" t="s">
        <v>2381</v>
      </c>
      <c r="D97" s="421" t="s">
        <v>1271</v>
      </c>
      <c r="E97" s="421"/>
      <c r="F97" s="421"/>
      <c r="G97" s="422"/>
      <c r="H97" s="107">
        <f>SUMIF('pdc2018'!$J$8:$J$1100,'CE statale'!$A97,'pdc2018'!$N$8:$N$1100)</f>
        <v>0</v>
      </c>
      <c r="I97" s="107">
        <f>SUMIF('pdc2018'!$J$8:$J$1100,'CE statale'!$A97,'pdc2018'!P$8:P$1100)</f>
        <v>0</v>
      </c>
      <c r="J97" s="107">
        <f>SUMIF('pdc2018'!$J$8:$J$1100,'CE statale'!$A97,'pdc2018'!Q$8:Q$1100)</f>
        <v>0</v>
      </c>
      <c r="K97" s="107">
        <f>SUMIF('pdc2018'!$J$8:$J$1100,'CE statale'!$A97,'pdc2018'!R$8:R$1100)</f>
        <v>0</v>
      </c>
      <c r="L97" s="107">
        <f>SUMIF('pdc2018'!$J$8:$J$1100,'CE statale'!$A97,'pdc2018'!S$8:S$1100)</f>
        <v>0</v>
      </c>
      <c r="M97" s="108">
        <f t="shared" si="12"/>
        <v>0</v>
      </c>
      <c r="N97" s="109" t="str">
        <f t="shared" si="13"/>
        <v xml:space="preserve">-    </v>
      </c>
      <c r="O97" s="151"/>
    </row>
    <row r="98" spans="1:15" s="67" customFormat="1">
      <c r="A98" s="100"/>
      <c r="B98" s="128"/>
      <c r="C98" s="129" t="s">
        <v>2440</v>
      </c>
      <c r="D98" s="129"/>
      <c r="E98" s="129"/>
      <c r="F98" s="129"/>
      <c r="G98" s="130"/>
      <c r="H98" s="131">
        <f>H96-H97</f>
        <v>21163.47</v>
      </c>
      <c r="I98" s="131">
        <f>I96-I97</f>
        <v>0</v>
      </c>
      <c r="J98" s="131">
        <f t="shared" ref="J98:L98" si="19">J96-J97</f>
        <v>0</v>
      </c>
      <c r="K98" s="131">
        <f t="shared" si="19"/>
        <v>0</v>
      </c>
      <c r="L98" s="131">
        <f t="shared" si="19"/>
        <v>0</v>
      </c>
      <c r="M98" s="132">
        <f t="shared" si="12"/>
        <v>0</v>
      </c>
      <c r="N98" s="133" t="str">
        <f t="shared" si="13"/>
        <v xml:space="preserve">-    </v>
      </c>
      <c r="O98" s="151"/>
    </row>
    <row r="99" spans="1:15" s="58" customFormat="1">
      <c r="A99" s="100"/>
      <c r="B99" s="134"/>
      <c r="C99" s="111"/>
      <c r="D99" s="137"/>
      <c r="E99" s="135"/>
      <c r="F99" s="112"/>
      <c r="G99" s="113"/>
      <c r="H99" s="114"/>
      <c r="I99" s="114"/>
      <c r="J99" s="114"/>
      <c r="K99" s="114"/>
      <c r="L99" s="114"/>
      <c r="M99" s="115"/>
      <c r="N99" s="116"/>
      <c r="O99" s="144"/>
    </row>
    <row r="100" spans="1:15" s="67" customFormat="1">
      <c r="A100" s="100"/>
      <c r="B100" s="105" t="s">
        <v>984</v>
      </c>
      <c r="C100" s="423" t="s">
        <v>986</v>
      </c>
      <c r="D100" s="423"/>
      <c r="E100" s="423"/>
      <c r="F100" s="423"/>
      <c r="G100" s="424"/>
      <c r="H100" s="107"/>
      <c r="I100" s="107"/>
      <c r="J100" s="107"/>
      <c r="K100" s="107"/>
      <c r="L100" s="107"/>
      <c r="M100" s="108"/>
      <c r="N100" s="109"/>
      <c r="O100" s="151"/>
    </row>
    <row r="101" spans="1:15" s="67" customFormat="1">
      <c r="A101" s="100"/>
      <c r="B101" s="127"/>
      <c r="C101" s="106" t="s">
        <v>2372</v>
      </c>
      <c r="D101" s="421" t="s">
        <v>2441</v>
      </c>
      <c r="E101" s="421"/>
      <c r="F101" s="421"/>
      <c r="G101" s="422"/>
      <c r="H101" s="107">
        <f>SUM(H102:H103)</f>
        <v>14810636.110000003</v>
      </c>
      <c r="I101" s="107">
        <f>SUM(I102:I103)</f>
        <v>22000</v>
      </c>
      <c r="J101" s="107">
        <f t="shared" ref="J101:L101" si="20">SUM(J102:J103)</f>
        <v>22000</v>
      </c>
      <c r="K101" s="107">
        <f t="shared" si="20"/>
        <v>22000</v>
      </c>
      <c r="L101" s="107">
        <f t="shared" si="20"/>
        <v>22000</v>
      </c>
      <c r="M101" s="108">
        <f t="shared" si="12"/>
        <v>0</v>
      </c>
      <c r="N101" s="109">
        <f t="shared" si="13"/>
        <v>0</v>
      </c>
      <c r="O101" s="151"/>
    </row>
    <row r="102" spans="1:15" s="58" customFormat="1">
      <c r="A102" s="100" t="s">
        <v>6</v>
      </c>
      <c r="B102" s="134"/>
      <c r="C102" s="136"/>
      <c r="D102" s="140"/>
      <c r="E102" s="111" t="s">
        <v>2374</v>
      </c>
      <c r="F102" s="418" t="s">
        <v>1</v>
      </c>
      <c r="G102" s="419"/>
      <c r="H102" s="114">
        <f>SUMIF('pdc2018'!$J$8:$J$1100,'CE statale'!$A102,'pdc2018'!$N$8:$N$1100)</f>
        <v>0</v>
      </c>
      <c r="I102" s="114">
        <f>SUMIF('pdc2018'!$J$8:$J$1100,'CE statale'!$A102,'pdc2018'!P$8:P$1100)</f>
        <v>0</v>
      </c>
      <c r="J102" s="114">
        <f>SUMIF('pdc2018'!$J$8:$J$1100,'CE statale'!$A102,'pdc2018'!Q$8:Q$1100)</f>
        <v>0</v>
      </c>
      <c r="K102" s="114">
        <f>SUMIF('pdc2018'!$J$8:$J$1100,'CE statale'!$A102,'pdc2018'!R$8:R$1100)</f>
        <v>0</v>
      </c>
      <c r="L102" s="114">
        <f>SUMIF('pdc2018'!$J$8:$J$1100,'CE statale'!$A102,'pdc2018'!S$8:S$1100)</f>
        <v>0</v>
      </c>
      <c r="M102" s="115">
        <f t="shared" si="12"/>
        <v>0</v>
      </c>
      <c r="N102" s="116" t="str">
        <f t="shared" si="13"/>
        <v xml:space="preserve">-    </v>
      </c>
      <c r="O102" s="144"/>
    </row>
    <row r="103" spans="1:15" s="58" customFormat="1">
      <c r="A103" s="100" t="s">
        <v>448</v>
      </c>
      <c r="B103" s="134"/>
      <c r="C103" s="136"/>
      <c r="D103" s="140"/>
      <c r="E103" s="111" t="s">
        <v>2376</v>
      </c>
      <c r="F103" s="418" t="s">
        <v>453</v>
      </c>
      <c r="G103" s="419"/>
      <c r="H103" s="114">
        <f>SUMIF('pdc2018'!$J$8:$J$1100,'CE statale'!$A103,'pdc2018'!$N$8:$N$1100)</f>
        <v>14810636.110000003</v>
      </c>
      <c r="I103" s="114">
        <f>SUMIF('pdc2018'!$J$8:$J$1100,'CE statale'!$A103,'pdc2018'!P$8:P$1100)</f>
        <v>22000</v>
      </c>
      <c r="J103" s="114">
        <f>SUMIF('pdc2018'!$J$8:$J$1100,'CE statale'!$A103,'pdc2018'!Q$8:Q$1100)</f>
        <v>22000</v>
      </c>
      <c r="K103" s="114">
        <f>SUMIF('pdc2018'!$J$8:$J$1100,'CE statale'!$A103,'pdc2018'!R$8:R$1100)</f>
        <v>22000</v>
      </c>
      <c r="L103" s="114">
        <f>SUMIF('pdc2018'!$J$8:$J$1100,'CE statale'!$A103,'pdc2018'!S$8:S$1100)</f>
        <v>22000</v>
      </c>
      <c r="M103" s="115">
        <f t="shared" si="12"/>
        <v>0</v>
      </c>
      <c r="N103" s="116">
        <f t="shared" si="13"/>
        <v>0</v>
      </c>
      <c r="O103" s="144"/>
    </row>
    <row r="104" spans="1:15" s="67" customFormat="1">
      <c r="A104" s="100"/>
      <c r="B104" s="127"/>
      <c r="C104" s="106" t="s">
        <v>2381</v>
      </c>
      <c r="D104" s="421" t="s">
        <v>2442</v>
      </c>
      <c r="E104" s="421"/>
      <c r="F104" s="421"/>
      <c r="G104" s="422"/>
      <c r="H104" s="107">
        <f>SUM(H105:H106)</f>
        <v>12709350.649999999</v>
      </c>
      <c r="I104" s="107">
        <f>SUM(I105:I106)</f>
        <v>2010450</v>
      </c>
      <c r="J104" s="107">
        <f t="shared" ref="J104:L104" si="21">SUM(J105:J106)</f>
        <v>849000</v>
      </c>
      <c r="K104" s="107">
        <f t="shared" si="21"/>
        <v>849000</v>
      </c>
      <c r="L104" s="107">
        <f t="shared" si="21"/>
        <v>849000</v>
      </c>
      <c r="M104" s="108">
        <f t="shared" si="12"/>
        <v>-1161450</v>
      </c>
      <c r="N104" s="109">
        <f t="shared" si="13"/>
        <v>-0.57770648362306942</v>
      </c>
      <c r="O104" s="151"/>
    </row>
    <row r="105" spans="1:15" s="58" customFormat="1">
      <c r="A105" s="100" t="s">
        <v>1295</v>
      </c>
      <c r="B105" s="134"/>
      <c r="C105" s="136"/>
      <c r="D105" s="140"/>
      <c r="E105" s="111" t="s">
        <v>2374</v>
      </c>
      <c r="F105" s="418" t="s">
        <v>1292</v>
      </c>
      <c r="G105" s="419"/>
      <c r="H105" s="114">
        <f>SUMIF('pdc2018'!$J$8:$J$1100,'CE statale'!$A105,'pdc2018'!$N$8:$N$1100)</f>
        <v>66579.38</v>
      </c>
      <c r="I105" s="114">
        <f>SUMIF('pdc2018'!$J$8:$J$1100,'CE statale'!$A105,'pdc2018'!P$8:P$1100)</f>
        <v>0</v>
      </c>
      <c r="J105" s="114">
        <f>SUMIF('pdc2018'!$J$8:$J$1100,'CE statale'!$A105,'pdc2018'!Q$8:Q$1100)</f>
        <v>0</v>
      </c>
      <c r="K105" s="114">
        <f>SUMIF('pdc2018'!$J$8:$J$1100,'CE statale'!$A105,'pdc2018'!R$8:R$1100)</f>
        <v>0</v>
      </c>
      <c r="L105" s="114">
        <f>SUMIF('pdc2018'!$J$8:$J$1100,'CE statale'!$A105,'pdc2018'!S$8:S$1100)</f>
        <v>0</v>
      </c>
      <c r="M105" s="115">
        <f t="shared" si="12"/>
        <v>0</v>
      </c>
      <c r="N105" s="116" t="str">
        <f t="shared" si="13"/>
        <v xml:space="preserve">-    </v>
      </c>
      <c r="O105" s="144"/>
    </row>
    <row r="106" spans="1:15" s="58" customFormat="1">
      <c r="A106" s="100" t="s">
        <v>1244</v>
      </c>
      <c r="B106" s="134"/>
      <c r="C106" s="136"/>
      <c r="D106" s="140"/>
      <c r="E106" s="111" t="s">
        <v>2376</v>
      </c>
      <c r="F106" s="418" t="s">
        <v>1248</v>
      </c>
      <c r="G106" s="419"/>
      <c r="H106" s="114">
        <f>SUMIF('pdc2018'!$J$8:$J$1100,'CE statale'!$A106,'pdc2018'!$N$8:$N$1100)</f>
        <v>12642771.269999998</v>
      </c>
      <c r="I106" s="114">
        <f>SUMIF('pdc2018'!$J$8:$J$1100,'CE statale'!$A106,'pdc2018'!P$8:P$1100)</f>
        <v>2010450</v>
      </c>
      <c r="J106" s="114">
        <f>SUMIF('pdc2018'!$J$8:$J$1100,'CE statale'!$A106,'pdc2018'!Q$8:Q$1100)</f>
        <v>849000</v>
      </c>
      <c r="K106" s="114">
        <f>SUMIF('pdc2018'!$J$8:$J$1100,'CE statale'!$A106,'pdc2018'!R$8:R$1100)</f>
        <v>849000</v>
      </c>
      <c r="L106" s="114">
        <f>SUMIF('pdc2018'!$J$8:$J$1100,'CE statale'!$A106,'pdc2018'!S$8:S$1100)</f>
        <v>849000</v>
      </c>
      <c r="M106" s="115">
        <f t="shared" si="12"/>
        <v>-1161450</v>
      </c>
      <c r="N106" s="116">
        <f t="shared" si="13"/>
        <v>-0.57770648362306942</v>
      </c>
      <c r="O106" s="144"/>
    </row>
    <row r="107" spans="1:15" s="67" customFormat="1">
      <c r="A107" s="100"/>
      <c r="B107" s="128"/>
      <c r="C107" s="129" t="s">
        <v>2443</v>
      </c>
      <c r="D107" s="129"/>
      <c r="E107" s="129"/>
      <c r="F107" s="129"/>
      <c r="G107" s="130"/>
      <c r="H107" s="131">
        <f>H101-H104</f>
        <v>2101285.4600000046</v>
      </c>
      <c r="I107" s="131">
        <f>I101-I104</f>
        <v>-1988450</v>
      </c>
      <c r="J107" s="131">
        <f t="shared" ref="J107:L107" si="22">J101-J104</f>
        <v>-827000</v>
      </c>
      <c r="K107" s="131">
        <f t="shared" si="22"/>
        <v>-827000</v>
      </c>
      <c r="L107" s="131">
        <f t="shared" si="22"/>
        <v>-827000</v>
      </c>
      <c r="M107" s="132">
        <f t="shared" si="12"/>
        <v>1161450</v>
      </c>
      <c r="N107" s="133">
        <f t="shared" si="13"/>
        <v>-0.58409816691392791</v>
      </c>
      <c r="O107" s="151"/>
    </row>
    <row r="108" spans="1:15" s="58" customFormat="1" ht="15.75" thickBot="1">
      <c r="A108" s="100"/>
      <c r="B108" s="143"/>
      <c r="C108" s="111"/>
      <c r="D108" s="140"/>
      <c r="E108" s="137"/>
      <c r="F108" s="140"/>
      <c r="G108" s="141"/>
      <c r="H108" s="114"/>
      <c r="I108" s="114"/>
      <c r="J108" s="114"/>
      <c r="K108" s="114"/>
      <c r="L108" s="114"/>
      <c r="M108" s="115"/>
      <c r="N108" s="116"/>
      <c r="O108" s="144"/>
    </row>
    <row r="109" spans="1:15" s="69" customFormat="1" ht="16.5" thickTop="1" thickBot="1">
      <c r="A109" s="144"/>
      <c r="B109" s="145" t="s">
        <v>2444</v>
      </c>
      <c r="C109" s="146"/>
      <c r="D109" s="146"/>
      <c r="E109" s="146"/>
      <c r="F109" s="146"/>
      <c r="G109" s="147"/>
      <c r="H109" s="148">
        <f>H88+H93+H98+H107</f>
        <v>55105678.200000197</v>
      </c>
      <c r="I109" s="148">
        <f>I88+I93+I98+I107</f>
        <v>37888678.203333378</v>
      </c>
      <c r="J109" s="148">
        <f t="shared" ref="J109:L109" si="23">J88+J93+J98+J107</f>
        <v>38682000</v>
      </c>
      <c r="K109" s="148">
        <f t="shared" si="23"/>
        <v>39044081</v>
      </c>
      <c r="L109" s="148">
        <f t="shared" si="23"/>
        <v>39286800</v>
      </c>
      <c r="M109" s="149">
        <f t="shared" si="12"/>
        <v>1398121.7966666222</v>
      </c>
      <c r="N109" s="150">
        <f t="shared" si="13"/>
        <v>3.6900780469655392E-2</v>
      </c>
      <c r="O109" s="151"/>
    </row>
    <row r="110" spans="1:15" s="69" customFormat="1" ht="15.75" thickTop="1">
      <c r="A110" s="144"/>
      <c r="B110" s="152"/>
      <c r="C110" s="153"/>
      <c r="D110" s="153"/>
      <c r="E110" s="154"/>
      <c r="F110" s="155"/>
      <c r="G110" s="156"/>
      <c r="H110" s="157"/>
      <c r="I110" s="157"/>
      <c r="J110" s="157"/>
      <c r="K110" s="157"/>
      <c r="L110" s="157"/>
      <c r="M110" s="158"/>
      <c r="N110" s="159"/>
      <c r="O110" s="151"/>
    </row>
    <row r="111" spans="1:15" s="67" customFormat="1">
      <c r="A111" s="100"/>
      <c r="B111" s="105" t="s">
        <v>2445</v>
      </c>
      <c r="C111" s="423" t="s">
        <v>2446</v>
      </c>
      <c r="D111" s="423"/>
      <c r="E111" s="423"/>
      <c r="F111" s="423"/>
      <c r="G111" s="424"/>
      <c r="H111" s="107"/>
      <c r="I111" s="107"/>
      <c r="J111" s="107"/>
      <c r="K111" s="107"/>
      <c r="L111" s="107"/>
      <c r="M111" s="108"/>
      <c r="N111" s="109"/>
      <c r="O111" s="151"/>
    </row>
    <row r="112" spans="1:15" s="67" customFormat="1">
      <c r="A112" s="100"/>
      <c r="B112" s="127"/>
      <c r="C112" s="106" t="s">
        <v>2372</v>
      </c>
      <c r="D112" s="421" t="s">
        <v>1315</v>
      </c>
      <c r="E112" s="421"/>
      <c r="F112" s="421"/>
      <c r="G112" s="422"/>
      <c r="H112" s="107">
        <f>SUM(H113:H116)</f>
        <v>35632166.050000004</v>
      </c>
      <c r="I112" s="107">
        <f>SUM(I113:I116)</f>
        <v>36625000</v>
      </c>
      <c r="J112" s="107">
        <f t="shared" ref="J112:L112" si="24">SUM(J113:J116)</f>
        <v>38682000</v>
      </c>
      <c r="K112" s="107">
        <f t="shared" si="24"/>
        <v>39044081</v>
      </c>
      <c r="L112" s="107">
        <f t="shared" si="24"/>
        <v>39286800</v>
      </c>
      <c r="M112" s="108">
        <f t="shared" si="12"/>
        <v>2661800</v>
      </c>
      <c r="N112" s="109">
        <f t="shared" si="13"/>
        <v>7.2677133105802053E-2</v>
      </c>
      <c r="O112" s="151"/>
    </row>
    <row r="113" spans="1:15" s="58" customFormat="1">
      <c r="A113" s="100" t="s">
        <v>2447</v>
      </c>
      <c r="B113" s="143"/>
      <c r="C113" s="136"/>
      <c r="D113" s="140"/>
      <c r="E113" s="111" t="s">
        <v>2374</v>
      </c>
      <c r="F113" s="418" t="s">
        <v>2014</v>
      </c>
      <c r="G113" s="419"/>
      <c r="H113" s="114">
        <f>SUMIF('pdc2018'!$J$8:$J$1100,'CE statale'!$A113,'pdc2018'!$N$8:$N$1100)</f>
        <v>35349413.140000001</v>
      </c>
      <c r="I113" s="114">
        <f>SUMIF('pdc2018'!$J$8:$J$1100,'CE statale'!$A113,'pdc2018'!P$8:P$1100)</f>
        <v>36300000</v>
      </c>
      <c r="J113" s="114">
        <f>SUMIF('pdc2018'!$J$8:$J$1100,'CE statale'!$A113,'pdc2018'!Q$8:Q$1100)</f>
        <v>38345000</v>
      </c>
      <c r="K113" s="114">
        <f>SUMIF('pdc2018'!$J$8:$J$1100,'CE statale'!$A113,'pdc2018'!R$8:R$1100)</f>
        <v>38707081</v>
      </c>
      <c r="L113" s="114">
        <f>SUMIF('pdc2018'!$J$8:$J$1100,'CE statale'!$A113,'pdc2018'!S$8:S$1100)</f>
        <v>38949800</v>
      </c>
      <c r="M113" s="115">
        <f t="shared" si="12"/>
        <v>2649800</v>
      </c>
      <c r="N113" s="116">
        <f t="shared" si="13"/>
        <v>7.2997245179063364E-2</v>
      </c>
      <c r="O113" s="144"/>
    </row>
    <row r="114" spans="1:15" s="58" customFormat="1">
      <c r="A114" s="100" t="s">
        <v>2448</v>
      </c>
      <c r="B114" s="143"/>
      <c r="C114" s="136"/>
      <c r="D114" s="140"/>
      <c r="E114" s="111" t="s">
        <v>2376</v>
      </c>
      <c r="F114" s="418" t="s">
        <v>2017</v>
      </c>
      <c r="G114" s="419"/>
      <c r="H114" s="114">
        <f>SUMIF('pdc2018'!$J$8:$J$1100,'CE statale'!$A114,'pdc2018'!$N$8:$N$1100)</f>
        <v>153233.38</v>
      </c>
      <c r="I114" s="114">
        <f>SUMIF('pdc2018'!$J$8:$J$1100,'CE statale'!$A114,'pdc2018'!P$8:P$1100)</f>
        <v>175000</v>
      </c>
      <c r="J114" s="114">
        <f>SUMIF('pdc2018'!$J$8:$J$1100,'CE statale'!$A114,'pdc2018'!Q$8:Q$1100)</f>
        <v>185000</v>
      </c>
      <c r="K114" s="114">
        <f>SUMIF('pdc2018'!$J$8:$J$1100,'CE statale'!$A114,'pdc2018'!R$8:R$1100)</f>
        <v>185000</v>
      </c>
      <c r="L114" s="114">
        <f>SUMIF('pdc2018'!$J$8:$J$1100,'CE statale'!$A114,'pdc2018'!S$8:S$1100)</f>
        <v>185000</v>
      </c>
      <c r="M114" s="115">
        <f t="shared" si="12"/>
        <v>10000</v>
      </c>
      <c r="N114" s="116">
        <f t="shared" si="13"/>
        <v>5.7142857142857141E-2</v>
      </c>
      <c r="O114" s="144"/>
    </row>
    <row r="115" spans="1:15" s="58" customFormat="1">
      <c r="A115" s="100" t="s">
        <v>2449</v>
      </c>
      <c r="B115" s="143"/>
      <c r="C115" s="136"/>
      <c r="D115" s="140"/>
      <c r="E115" s="111" t="s">
        <v>3133</v>
      </c>
      <c r="F115" s="418" t="s">
        <v>1338</v>
      </c>
      <c r="G115" s="419"/>
      <c r="H115" s="114">
        <f>SUMIF('pdc2018'!$J$8:$J$1100,'CE statale'!$A115,'pdc2018'!$N$8:$N$1100)</f>
        <v>127295.53</v>
      </c>
      <c r="I115" s="114">
        <f>SUMIF('pdc2018'!$J$8:$J$1100,'CE statale'!$A115,'pdc2018'!P$8:P$1100)</f>
        <v>150000</v>
      </c>
      <c r="J115" s="114">
        <f>SUMIF('pdc2018'!$J$8:$J$1100,'CE statale'!$A115,'pdc2018'!Q$8:Q$1100)</f>
        <v>152000</v>
      </c>
      <c r="K115" s="114">
        <f>SUMIF('pdc2018'!$J$8:$J$1100,'CE statale'!$A115,'pdc2018'!R$8:R$1100)</f>
        <v>152000</v>
      </c>
      <c r="L115" s="114">
        <f>SUMIF('pdc2018'!$J$8:$J$1100,'CE statale'!$A115,'pdc2018'!S$8:S$1100)</f>
        <v>152000</v>
      </c>
      <c r="M115" s="115">
        <f t="shared" si="12"/>
        <v>2000</v>
      </c>
      <c r="N115" s="116">
        <f t="shared" si="13"/>
        <v>1.3333333333333334E-2</v>
      </c>
      <c r="O115" s="144"/>
    </row>
    <row r="116" spans="1:15" s="58" customFormat="1">
      <c r="A116" s="100" t="s">
        <v>2450</v>
      </c>
      <c r="B116" s="143"/>
      <c r="C116" s="136"/>
      <c r="D116" s="140"/>
      <c r="E116" s="111" t="s">
        <v>3141</v>
      </c>
      <c r="F116" s="418" t="s">
        <v>2021</v>
      </c>
      <c r="G116" s="419"/>
      <c r="H116" s="114">
        <f>SUMIF('pdc2018'!$J$8:$J$1100,'CE statale'!$A116,'pdc2018'!$N$8:$N$1100)</f>
        <v>2224</v>
      </c>
      <c r="I116" s="114">
        <f>SUMIF('pdc2018'!$J$8:$J$1100,'CE statale'!$A116,'pdc2018'!P$8:P$1100)</f>
        <v>0</v>
      </c>
      <c r="J116" s="114">
        <f>SUMIF('pdc2018'!$J$8:$J$1100,'CE statale'!$A116,'pdc2018'!Q$8:Q$1100)</f>
        <v>0</v>
      </c>
      <c r="K116" s="114">
        <f>SUMIF('pdc2018'!$J$8:$J$1100,'CE statale'!$A116,'pdc2018'!R$8:R$1100)</f>
        <v>0</v>
      </c>
      <c r="L116" s="114">
        <f>SUMIF('pdc2018'!$J$8:$J$1100,'CE statale'!$A116,'pdc2018'!S$8:S$1100)</f>
        <v>0</v>
      </c>
      <c r="M116" s="115">
        <f t="shared" si="12"/>
        <v>0</v>
      </c>
      <c r="N116" s="116" t="str">
        <f t="shared" si="13"/>
        <v xml:space="preserve">-    </v>
      </c>
      <c r="O116" s="144"/>
    </row>
    <row r="117" spans="1:15" s="67" customFormat="1">
      <c r="A117" s="100" t="s">
        <v>2451</v>
      </c>
      <c r="B117" s="127"/>
      <c r="C117" s="106" t="s">
        <v>2381</v>
      </c>
      <c r="D117" s="421" t="s">
        <v>1301</v>
      </c>
      <c r="E117" s="421"/>
      <c r="F117" s="421"/>
      <c r="G117" s="422"/>
      <c r="H117" s="107">
        <f>SUMIF('pdc2018'!$J$8:$J$1100,'CE statale'!$A117,'pdc2018'!$N$8:$N$1100)</f>
        <v>22000</v>
      </c>
      <c r="I117" s="107">
        <f>SUMIF('pdc2018'!$J$8:$J$1100,'CE statale'!$A117,'pdc2018'!P$8:P$1100)</f>
        <v>0</v>
      </c>
      <c r="J117" s="107">
        <f>SUMIF('pdc2018'!$J$8:$J$1100,'CE statale'!$A117,'pdc2018'!Q$8:Q$1100)</f>
        <v>0</v>
      </c>
      <c r="K117" s="107">
        <f>SUMIF('pdc2018'!$J$8:$J$1100,'CE statale'!$A117,'pdc2018'!R$8:R$1100)</f>
        <v>0</v>
      </c>
      <c r="L117" s="107">
        <f>SUMIF('pdc2018'!$J$8:$J$1100,'CE statale'!$A117,'pdc2018'!S$8:S$1100)</f>
        <v>0</v>
      </c>
      <c r="M117" s="108">
        <f t="shared" si="12"/>
        <v>0</v>
      </c>
      <c r="N117" s="109" t="str">
        <f t="shared" si="13"/>
        <v xml:space="preserve">-    </v>
      </c>
      <c r="O117" s="151"/>
    </row>
    <row r="118" spans="1:15" s="67" customFormat="1">
      <c r="A118" s="100" t="s">
        <v>692</v>
      </c>
      <c r="B118" s="127"/>
      <c r="C118" s="106" t="s">
        <v>2384</v>
      </c>
      <c r="D118" s="421" t="s">
        <v>2452</v>
      </c>
      <c r="E118" s="421"/>
      <c r="F118" s="421"/>
      <c r="G118" s="422"/>
      <c r="H118" s="107">
        <f>SUMIF('pdc2018'!$J$8:$J$1100,'CE statale'!$A118,'pdc2018'!$N$8:$N$1100)</f>
        <v>0</v>
      </c>
      <c r="I118" s="107">
        <f>SUMIF('pdc2018'!$J$8:$J$1100,'CE statale'!$A118,'pdc2018'!P$8:P$1100)</f>
        <v>0</v>
      </c>
      <c r="J118" s="107">
        <f>SUMIF('pdc2018'!$J$8:$J$1100,'CE statale'!$A118,'pdc2018'!Q$8:Q$1100)</f>
        <v>0</v>
      </c>
      <c r="K118" s="107">
        <f>SUMIF('pdc2018'!$J$8:$J$1100,'CE statale'!$A118,'pdc2018'!R$8:R$1100)</f>
        <v>0</v>
      </c>
      <c r="L118" s="107">
        <f>SUMIF('pdc2018'!$J$8:$J$1100,'CE statale'!$A118,'pdc2018'!S$8:S$1100)</f>
        <v>0</v>
      </c>
      <c r="M118" s="108">
        <f t="shared" si="12"/>
        <v>0</v>
      </c>
      <c r="N118" s="109" t="str">
        <f t="shared" si="13"/>
        <v xml:space="preserve">-    </v>
      </c>
      <c r="O118" s="151"/>
    </row>
    <row r="119" spans="1:15" s="67" customFormat="1">
      <c r="A119" s="100"/>
      <c r="B119" s="128"/>
      <c r="C119" s="129" t="s">
        <v>2453</v>
      </c>
      <c r="D119" s="129"/>
      <c r="E119" s="129"/>
      <c r="F119" s="129"/>
      <c r="G119" s="130"/>
      <c r="H119" s="131">
        <f>H112+H117+H118</f>
        <v>35654166.050000004</v>
      </c>
      <c r="I119" s="131">
        <f>I112+I117+I118</f>
        <v>36625000</v>
      </c>
      <c r="J119" s="131">
        <f t="shared" ref="J119:L119" si="25">J112+J117+J118</f>
        <v>38682000</v>
      </c>
      <c r="K119" s="131">
        <f t="shared" si="25"/>
        <v>39044081</v>
      </c>
      <c r="L119" s="131">
        <f t="shared" si="25"/>
        <v>39286800</v>
      </c>
      <c r="M119" s="132">
        <f t="shared" si="12"/>
        <v>2661800</v>
      </c>
      <c r="N119" s="133">
        <f t="shared" si="13"/>
        <v>7.2677133105802053E-2</v>
      </c>
      <c r="O119" s="151"/>
    </row>
    <row r="120" spans="1:15" s="58" customFormat="1">
      <c r="A120" s="100"/>
      <c r="B120" s="143"/>
      <c r="C120" s="111"/>
      <c r="D120" s="140"/>
      <c r="E120" s="137"/>
      <c r="F120" s="140"/>
      <c r="G120" s="141"/>
      <c r="H120" s="114"/>
      <c r="I120" s="114"/>
      <c r="J120" s="114"/>
      <c r="K120" s="114"/>
      <c r="L120" s="114"/>
      <c r="M120" s="115"/>
      <c r="N120" s="116"/>
      <c r="O120" s="144"/>
    </row>
    <row r="121" spans="1:15" s="69" customFormat="1" ht="15.75" thickBot="1">
      <c r="A121" s="144"/>
      <c r="B121" s="160" t="s">
        <v>987</v>
      </c>
      <c r="C121" s="161"/>
      <c r="D121" s="162"/>
      <c r="E121" s="161"/>
      <c r="F121" s="163"/>
      <c r="G121" s="164"/>
      <c r="H121" s="165">
        <f>H109-H119</f>
        <v>19451512.150000192</v>
      </c>
      <c r="I121" s="165">
        <f>I109-I119</f>
        <v>1263678.2033333778</v>
      </c>
      <c r="J121" s="165">
        <f t="shared" ref="J121:L121" si="26">J109-J119</f>
        <v>0</v>
      </c>
      <c r="K121" s="165">
        <f t="shared" si="26"/>
        <v>0</v>
      </c>
      <c r="L121" s="165">
        <f t="shared" si="26"/>
        <v>0</v>
      </c>
      <c r="M121" s="166">
        <f t="shared" si="12"/>
        <v>-1263678.2033333778</v>
      </c>
      <c r="N121" s="167">
        <f t="shared" si="13"/>
        <v>-1</v>
      </c>
      <c r="O121" s="151"/>
    </row>
    <row r="122" spans="1:15" s="58" customFormat="1">
      <c r="B122" s="70"/>
      <c r="C122" s="70"/>
      <c r="D122" s="71"/>
      <c r="E122" s="71"/>
      <c r="F122" s="72"/>
      <c r="G122" s="72"/>
      <c r="H122" s="73"/>
      <c r="I122" s="73"/>
      <c r="J122" s="73"/>
      <c r="K122" s="73"/>
      <c r="L122" s="73"/>
      <c r="M122" s="74"/>
      <c r="N122" s="75"/>
      <c r="O122" s="176"/>
    </row>
    <row r="123" spans="1:15">
      <c r="B123" s="76"/>
      <c r="C123" s="76"/>
      <c r="D123" s="57"/>
      <c r="E123" s="57"/>
      <c r="F123" s="57"/>
      <c r="G123" s="57"/>
      <c r="H123" s="55"/>
      <c r="I123" s="77"/>
      <c r="J123" s="77"/>
      <c r="K123" s="77"/>
      <c r="L123" s="77"/>
    </row>
    <row r="124" spans="1:15">
      <c r="B124" s="78"/>
      <c r="C124" s="78"/>
      <c r="D124" s="79"/>
      <c r="E124" s="79"/>
      <c r="F124" s="79"/>
      <c r="G124" s="80"/>
      <c r="H124" s="77"/>
      <c r="I124" s="77"/>
      <c r="J124" s="77"/>
      <c r="K124" s="77"/>
      <c r="L124" s="77"/>
    </row>
    <row r="125" spans="1:15">
      <c r="B125" s="78"/>
      <c r="C125" s="78"/>
      <c r="D125" s="79"/>
      <c r="E125" s="79"/>
      <c r="F125" s="79"/>
      <c r="G125" s="80"/>
      <c r="H125" s="77"/>
      <c r="I125" s="77"/>
      <c r="J125" s="77"/>
      <c r="K125" s="77"/>
      <c r="L125" s="77"/>
    </row>
    <row r="126" spans="1:15">
      <c r="B126" s="78"/>
      <c r="C126" s="78"/>
      <c r="D126" s="79"/>
      <c r="E126" s="79"/>
      <c r="F126" s="79"/>
      <c r="G126" s="80"/>
      <c r="H126" s="77"/>
      <c r="I126" s="77"/>
      <c r="J126" s="77"/>
      <c r="K126" s="77"/>
      <c r="L126" s="77"/>
    </row>
    <row r="127" spans="1:15">
      <c r="B127" s="78"/>
      <c r="C127" s="78"/>
      <c r="D127" s="79"/>
      <c r="E127" s="79"/>
      <c r="F127" s="79"/>
      <c r="G127" s="80"/>
      <c r="H127" s="77"/>
      <c r="I127" s="77"/>
      <c r="J127" s="77"/>
      <c r="K127" s="77"/>
      <c r="L127" s="77"/>
    </row>
    <row r="128" spans="1:15">
      <c r="B128" s="78"/>
      <c r="C128" s="78"/>
      <c r="D128" s="79"/>
      <c r="E128" s="79"/>
      <c r="F128" s="79"/>
      <c r="G128" s="80"/>
      <c r="H128" s="77"/>
      <c r="I128" s="77"/>
      <c r="J128" s="77"/>
      <c r="K128" s="77"/>
      <c r="L128" s="77"/>
    </row>
    <row r="129" spans="2:15">
      <c r="B129" s="78"/>
      <c r="C129" s="78"/>
      <c r="D129" s="79"/>
      <c r="E129" s="79"/>
      <c r="F129" s="79"/>
      <c r="G129" s="80"/>
      <c r="H129" s="77"/>
      <c r="I129" s="77"/>
      <c r="J129" s="77"/>
      <c r="K129" s="77"/>
      <c r="L129" s="77"/>
    </row>
    <row r="130" spans="2:15">
      <c r="B130" s="78"/>
      <c r="C130" s="78"/>
      <c r="D130" s="79"/>
      <c r="E130" s="79"/>
      <c r="F130" s="79"/>
      <c r="G130" s="80"/>
      <c r="H130" s="77"/>
      <c r="I130" s="77"/>
      <c r="J130" s="77"/>
      <c r="K130" s="77"/>
      <c r="L130" s="77"/>
    </row>
    <row r="131" spans="2:15">
      <c r="B131" s="78"/>
      <c r="C131" s="78"/>
      <c r="D131" s="79"/>
      <c r="E131" s="79"/>
      <c r="F131" s="79"/>
      <c r="G131" s="80"/>
      <c r="H131" s="77"/>
      <c r="I131" s="77"/>
      <c r="J131" s="77"/>
      <c r="K131" s="77"/>
      <c r="L131" s="77"/>
    </row>
    <row r="132" spans="2:15">
      <c r="B132" s="78"/>
      <c r="C132" s="78"/>
      <c r="D132" s="79"/>
      <c r="E132" s="79"/>
      <c r="F132" s="79"/>
      <c r="G132" s="80"/>
      <c r="H132" s="77"/>
      <c r="I132" s="77"/>
      <c r="J132" s="77"/>
      <c r="K132" s="77"/>
      <c r="L132" s="77"/>
    </row>
    <row r="133" spans="2:15">
      <c r="B133" s="78"/>
      <c r="C133" s="78"/>
      <c r="D133" s="79"/>
      <c r="E133" s="79"/>
      <c r="F133" s="79"/>
      <c r="G133" s="80"/>
      <c r="H133" s="77"/>
      <c r="I133" s="77"/>
      <c r="J133" s="77"/>
      <c r="K133" s="77"/>
      <c r="L133" s="77"/>
    </row>
    <row r="134" spans="2:15">
      <c r="B134" s="78"/>
      <c r="C134" s="78"/>
      <c r="D134" s="79"/>
      <c r="E134" s="79"/>
      <c r="F134" s="79"/>
      <c r="G134" s="80"/>
      <c r="H134" s="77"/>
      <c r="I134" s="77"/>
      <c r="J134" s="77"/>
      <c r="K134" s="77"/>
      <c r="L134" s="77"/>
    </row>
    <row r="135" spans="2:15">
      <c r="B135" s="78"/>
      <c r="C135" s="78"/>
      <c r="D135" s="79"/>
      <c r="E135" s="79"/>
      <c r="F135" s="79"/>
      <c r="G135" s="80"/>
    </row>
    <row r="136" spans="2:15">
      <c r="B136" s="78"/>
      <c r="C136" s="78"/>
      <c r="D136" s="79"/>
      <c r="E136" s="79"/>
      <c r="F136" s="79"/>
      <c r="G136" s="80"/>
    </row>
    <row r="137" spans="2:15">
      <c r="B137" s="78"/>
      <c r="C137" s="78"/>
      <c r="D137" s="79"/>
      <c r="E137" s="79"/>
      <c r="F137" s="79"/>
      <c r="G137" s="80"/>
    </row>
    <row r="138" spans="2:15">
      <c r="B138" s="78"/>
      <c r="C138" s="78"/>
      <c r="D138" s="79"/>
      <c r="E138" s="79"/>
      <c r="F138" s="79"/>
      <c r="G138" s="80"/>
    </row>
    <row r="139" spans="2:15">
      <c r="B139" s="78"/>
      <c r="C139" s="78"/>
      <c r="D139" s="79"/>
      <c r="E139" s="79"/>
      <c r="F139" s="79"/>
      <c r="G139" s="80"/>
    </row>
    <row r="140" spans="2:15">
      <c r="B140" s="78"/>
      <c r="C140" s="78"/>
      <c r="D140" s="79"/>
      <c r="E140" s="79"/>
      <c r="F140" s="79"/>
      <c r="G140" s="80"/>
    </row>
    <row r="141" spans="2:15">
      <c r="B141" s="78"/>
      <c r="C141" s="78"/>
      <c r="D141" s="79"/>
      <c r="E141" s="79"/>
      <c r="F141" s="79"/>
      <c r="G141" s="80"/>
    </row>
    <row r="142" spans="2:15">
      <c r="B142" s="78"/>
      <c r="C142" s="78"/>
      <c r="D142" s="79"/>
      <c r="E142" s="79"/>
      <c r="F142" s="79"/>
      <c r="G142" s="80"/>
    </row>
    <row r="143" spans="2:15" s="81" customFormat="1">
      <c r="B143" s="78"/>
      <c r="C143" s="78"/>
      <c r="D143" s="79"/>
      <c r="E143" s="79"/>
      <c r="F143" s="79"/>
      <c r="G143" s="80"/>
      <c r="H143" s="59"/>
      <c r="I143" s="59"/>
      <c r="J143" s="59"/>
      <c r="K143" s="59"/>
      <c r="L143" s="59"/>
      <c r="M143" s="59"/>
      <c r="N143" s="59"/>
      <c r="O143" s="174"/>
    </row>
    <row r="144" spans="2:15" s="81" customFormat="1">
      <c r="B144" s="78"/>
      <c r="C144" s="78"/>
      <c r="D144" s="79"/>
      <c r="E144" s="79"/>
      <c r="F144" s="79"/>
      <c r="G144" s="80"/>
      <c r="H144" s="59"/>
      <c r="I144" s="59"/>
      <c r="J144" s="59"/>
      <c r="K144" s="59"/>
      <c r="L144" s="59"/>
      <c r="M144" s="59"/>
      <c r="N144" s="59"/>
      <c r="O144" s="174"/>
    </row>
    <row r="145" spans="2:15" s="81" customFormat="1">
      <c r="B145" s="78"/>
      <c r="C145" s="78"/>
      <c r="D145" s="79"/>
      <c r="E145" s="79"/>
      <c r="F145" s="79"/>
      <c r="G145" s="80"/>
      <c r="H145" s="59"/>
      <c r="I145" s="59"/>
      <c r="J145" s="59"/>
      <c r="K145" s="59"/>
      <c r="L145" s="59"/>
      <c r="M145" s="59"/>
      <c r="N145" s="59"/>
      <c r="O145" s="174"/>
    </row>
    <row r="146" spans="2:15" s="81" customFormat="1">
      <c r="B146" s="78"/>
      <c r="C146" s="78"/>
      <c r="D146" s="79"/>
      <c r="E146" s="79"/>
      <c r="F146" s="79"/>
      <c r="G146" s="80"/>
      <c r="H146" s="59"/>
      <c r="I146" s="59"/>
      <c r="J146" s="59"/>
      <c r="K146" s="59"/>
      <c r="L146" s="59"/>
      <c r="M146" s="59"/>
      <c r="N146" s="59"/>
      <c r="O146" s="174"/>
    </row>
    <row r="147" spans="2:15" s="81" customFormat="1">
      <c r="B147" s="78"/>
      <c r="C147" s="78"/>
      <c r="D147" s="79"/>
      <c r="E147" s="79"/>
      <c r="F147" s="79"/>
      <c r="G147" s="80"/>
      <c r="H147" s="59"/>
      <c r="I147" s="59"/>
      <c r="J147" s="59"/>
      <c r="K147" s="59"/>
      <c r="L147" s="59"/>
      <c r="M147" s="59"/>
      <c r="N147" s="59"/>
      <c r="O147" s="174"/>
    </row>
    <row r="148" spans="2:15" s="81" customFormat="1">
      <c r="B148" s="78"/>
      <c r="C148" s="78"/>
      <c r="D148" s="79"/>
      <c r="E148" s="79"/>
      <c r="F148" s="79"/>
      <c r="G148" s="80"/>
      <c r="H148" s="59"/>
      <c r="I148" s="59"/>
      <c r="J148" s="59"/>
      <c r="K148" s="59"/>
      <c r="L148" s="59"/>
      <c r="M148" s="59"/>
      <c r="N148" s="59"/>
      <c r="O148" s="174"/>
    </row>
    <row r="149" spans="2:15" s="81" customFormat="1">
      <c r="B149" s="78"/>
      <c r="C149" s="78"/>
      <c r="D149" s="79"/>
      <c r="E149" s="79"/>
      <c r="F149" s="79"/>
      <c r="G149" s="80"/>
      <c r="H149" s="59"/>
      <c r="I149" s="59"/>
      <c r="J149" s="59"/>
      <c r="K149" s="59"/>
      <c r="L149" s="59"/>
      <c r="M149" s="59"/>
      <c r="N149" s="59"/>
      <c r="O149" s="174"/>
    </row>
    <row r="150" spans="2:15" s="81" customFormat="1">
      <c r="B150" s="78"/>
      <c r="C150" s="78"/>
      <c r="D150" s="79"/>
      <c r="E150" s="79"/>
      <c r="F150" s="79"/>
      <c r="G150" s="80"/>
      <c r="H150" s="59"/>
      <c r="I150" s="59"/>
      <c r="J150" s="59"/>
      <c r="K150" s="59"/>
      <c r="L150" s="59"/>
      <c r="M150" s="59"/>
      <c r="N150" s="59"/>
      <c r="O150" s="174"/>
    </row>
    <row r="151" spans="2:15" s="81" customFormat="1">
      <c r="B151" s="78"/>
      <c r="C151" s="78"/>
      <c r="D151" s="79"/>
      <c r="E151" s="79"/>
      <c r="F151" s="79"/>
      <c r="G151" s="80"/>
      <c r="H151" s="59"/>
      <c r="I151" s="59"/>
      <c r="J151" s="59"/>
      <c r="K151" s="59"/>
      <c r="L151" s="59"/>
      <c r="M151" s="59"/>
      <c r="N151" s="59"/>
      <c r="O151" s="174"/>
    </row>
    <row r="152" spans="2:15" s="81" customFormat="1">
      <c r="B152" s="78"/>
      <c r="C152" s="78"/>
      <c r="D152" s="79"/>
      <c r="E152" s="79"/>
      <c r="F152" s="79"/>
      <c r="G152" s="80"/>
      <c r="H152" s="59"/>
      <c r="I152" s="59"/>
      <c r="J152" s="59"/>
      <c r="K152" s="59"/>
      <c r="L152" s="59"/>
      <c r="M152" s="59"/>
      <c r="N152" s="59"/>
      <c r="O152" s="174"/>
    </row>
    <row r="153" spans="2:15" s="81" customFormat="1">
      <c r="B153" s="78"/>
      <c r="C153" s="78"/>
      <c r="D153" s="79"/>
      <c r="E153" s="79"/>
      <c r="F153" s="79"/>
      <c r="G153" s="80"/>
      <c r="H153" s="59"/>
      <c r="I153" s="59"/>
      <c r="J153" s="59"/>
      <c r="K153" s="59"/>
      <c r="L153" s="59"/>
      <c r="M153" s="59"/>
      <c r="N153" s="59"/>
      <c r="O153" s="174"/>
    </row>
    <row r="154" spans="2:15" s="81" customFormat="1">
      <c r="B154" s="78"/>
      <c r="C154" s="78"/>
      <c r="D154" s="79"/>
      <c r="E154" s="79"/>
      <c r="F154" s="79"/>
      <c r="G154" s="80"/>
      <c r="H154" s="59"/>
      <c r="I154" s="59"/>
      <c r="J154" s="59"/>
      <c r="K154" s="59"/>
      <c r="L154" s="59"/>
      <c r="M154" s="59"/>
      <c r="N154" s="59"/>
      <c r="O154" s="174"/>
    </row>
    <row r="155" spans="2:15" s="81" customFormat="1">
      <c r="B155" s="78"/>
      <c r="C155" s="78"/>
      <c r="D155" s="79"/>
      <c r="E155" s="79"/>
      <c r="F155" s="79"/>
      <c r="G155" s="80"/>
      <c r="H155" s="59"/>
      <c r="I155" s="59"/>
      <c r="J155" s="59"/>
      <c r="K155" s="59"/>
      <c r="L155" s="59"/>
      <c r="M155" s="59"/>
      <c r="N155" s="59"/>
      <c r="O155" s="174"/>
    </row>
    <row r="156" spans="2:15" s="81" customFormat="1">
      <c r="B156" s="78"/>
      <c r="C156" s="78"/>
      <c r="D156" s="79"/>
      <c r="E156" s="79"/>
      <c r="F156" s="79"/>
      <c r="G156" s="80"/>
      <c r="H156" s="59"/>
      <c r="I156" s="59"/>
      <c r="J156" s="59"/>
      <c r="K156" s="59"/>
      <c r="L156" s="59"/>
      <c r="M156" s="59"/>
      <c r="N156" s="59"/>
      <c r="O156" s="174"/>
    </row>
    <row r="157" spans="2:15" s="81" customFormat="1">
      <c r="B157" s="78"/>
      <c r="C157" s="78"/>
      <c r="D157" s="79"/>
      <c r="E157" s="79"/>
      <c r="F157" s="79"/>
      <c r="G157" s="80"/>
      <c r="H157" s="59"/>
      <c r="I157" s="59"/>
      <c r="J157" s="59"/>
      <c r="K157" s="59"/>
      <c r="L157" s="59"/>
      <c r="M157" s="59"/>
      <c r="N157" s="59"/>
      <c r="O157" s="174"/>
    </row>
    <row r="158" spans="2:15" s="81" customFormat="1">
      <c r="B158" s="78"/>
      <c r="C158" s="78"/>
      <c r="D158" s="79"/>
      <c r="E158" s="79"/>
      <c r="F158" s="79"/>
      <c r="G158" s="80"/>
      <c r="H158" s="59"/>
      <c r="I158" s="59"/>
      <c r="J158" s="59"/>
      <c r="K158" s="59"/>
      <c r="L158" s="59"/>
      <c r="M158" s="59"/>
      <c r="N158" s="59"/>
      <c r="O158" s="174"/>
    </row>
    <row r="159" spans="2:15" s="81" customFormat="1">
      <c r="B159" s="78"/>
      <c r="C159" s="78"/>
      <c r="D159" s="79"/>
      <c r="E159" s="79"/>
      <c r="F159" s="79"/>
      <c r="G159" s="80"/>
      <c r="H159" s="59"/>
      <c r="I159" s="59"/>
      <c r="J159" s="59"/>
      <c r="K159" s="59"/>
      <c r="L159" s="59"/>
      <c r="M159" s="59"/>
      <c r="N159" s="59"/>
      <c r="O159" s="174"/>
    </row>
    <row r="160" spans="2:15" s="81" customFormat="1">
      <c r="B160" s="78"/>
      <c r="C160" s="78"/>
      <c r="D160" s="79"/>
      <c r="E160" s="79"/>
      <c r="F160" s="79"/>
      <c r="G160" s="80"/>
      <c r="H160" s="59"/>
      <c r="I160" s="59"/>
      <c r="J160" s="59"/>
      <c r="K160" s="59"/>
      <c r="L160" s="59"/>
      <c r="M160" s="59"/>
      <c r="N160" s="59"/>
      <c r="O160" s="174"/>
    </row>
    <row r="161" spans="2:15" s="81" customFormat="1">
      <c r="B161" s="78"/>
      <c r="C161" s="78"/>
      <c r="D161" s="79"/>
      <c r="E161" s="79"/>
      <c r="F161" s="79"/>
      <c r="G161" s="80"/>
      <c r="H161" s="59"/>
      <c r="I161" s="59"/>
      <c r="J161" s="59"/>
      <c r="K161" s="59"/>
      <c r="L161" s="59"/>
      <c r="M161" s="59"/>
      <c r="N161" s="59"/>
      <c r="O161" s="174"/>
    </row>
    <row r="162" spans="2:15" s="81" customFormat="1">
      <c r="B162" s="78"/>
      <c r="C162" s="78"/>
      <c r="D162" s="79"/>
      <c r="E162" s="79"/>
      <c r="F162" s="79"/>
      <c r="G162" s="80"/>
      <c r="H162" s="59"/>
      <c r="I162" s="59"/>
      <c r="J162" s="59"/>
      <c r="K162" s="59"/>
      <c r="L162" s="59"/>
      <c r="M162" s="59"/>
      <c r="N162" s="59"/>
      <c r="O162" s="174"/>
    </row>
    <row r="163" spans="2:15" s="81" customFormat="1">
      <c r="B163" s="78"/>
      <c r="C163" s="78"/>
      <c r="D163" s="79"/>
      <c r="E163" s="79"/>
      <c r="F163" s="79"/>
      <c r="G163" s="80"/>
      <c r="H163" s="59"/>
      <c r="I163" s="59"/>
      <c r="J163" s="59"/>
      <c r="K163" s="59"/>
      <c r="L163" s="59"/>
      <c r="M163" s="59"/>
      <c r="N163" s="59"/>
      <c r="O163" s="174"/>
    </row>
    <row r="164" spans="2:15" s="81" customFormat="1">
      <c r="B164" s="78"/>
      <c r="C164" s="78"/>
      <c r="D164" s="79"/>
      <c r="E164" s="79"/>
      <c r="F164" s="79"/>
      <c r="G164" s="80"/>
      <c r="H164" s="59"/>
      <c r="I164" s="59"/>
      <c r="J164" s="59"/>
      <c r="K164" s="59"/>
      <c r="L164" s="59"/>
      <c r="M164" s="59"/>
      <c r="N164" s="59"/>
      <c r="O164" s="174"/>
    </row>
    <row r="165" spans="2:15" s="81" customFormat="1">
      <c r="B165" s="78"/>
      <c r="C165" s="78"/>
      <c r="D165" s="79"/>
      <c r="E165" s="79"/>
      <c r="F165" s="79"/>
      <c r="G165" s="80"/>
      <c r="H165" s="59"/>
      <c r="I165" s="59"/>
      <c r="J165" s="59"/>
      <c r="K165" s="59"/>
      <c r="L165" s="59"/>
      <c r="M165" s="59"/>
      <c r="N165" s="59"/>
      <c r="O165" s="174"/>
    </row>
    <row r="166" spans="2:15" s="81" customFormat="1">
      <c r="B166" s="78"/>
      <c r="C166" s="78"/>
      <c r="D166" s="79"/>
      <c r="E166" s="79"/>
      <c r="F166" s="79"/>
      <c r="G166" s="80"/>
      <c r="H166" s="59"/>
      <c r="I166" s="59"/>
      <c r="J166" s="59"/>
      <c r="K166" s="59"/>
      <c r="L166" s="59"/>
      <c r="M166" s="59"/>
      <c r="N166" s="59"/>
      <c r="O166" s="174"/>
    </row>
    <row r="167" spans="2:15" s="81" customFormat="1">
      <c r="B167" s="78"/>
      <c r="C167" s="78"/>
      <c r="D167" s="79"/>
      <c r="E167" s="79"/>
      <c r="F167" s="79"/>
      <c r="G167" s="80"/>
      <c r="H167" s="59"/>
      <c r="I167" s="59"/>
      <c r="J167" s="59"/>
      <c r="K167" s="59"/>
      <c r="L167" s="59"/>
      <c r="M167" s="59"/>
      <c r="N167" s="59"/>
      <c r="O167" s="174"/>
    </row>
    <row r="168" spans="2:15" s="81" customFormat="1">
      <c r="B168" s="82"/>
      <c r="C168" s="82"/>
      <c r="G168" s="59"/>
      <c r="H168" s="59"/>
      <c r="I168" s="59"/>
      <c r="J168" s="59"/>
      <c r="K168" s="59"/>
      <c r="L168" s="59"/>
      <c r="M168" s="59"/>
      <c r="N168" s="59"/>
      <c r="O168" s="174"/>
    </row>
    <row r="169" spans="2:15" s="81" customFormat="1">
      <c r="B169" s="82"/>
      <c r="C169" s="82"/>
      <c r="G169" s="59"/>
      <c r="H169" s="59"/>
      <c r="I169" s="59"/>
      <c r="J169" s="59"/>
      <c r="K169" s="59"/>
      <c r="L169" s="59"/>
      <c r="M169" s="59"/>
      <c r="N169" s="59"/>
      <c r="O169" s="174"/>
    </row>
    <row r="170" spans="2:15" s="81" customFormat="1">
      <c r="B170" s="82"/>
      <c r="C170" s="82"/>
      <c r="G170" s="59"/>
      <c r="H170" s="59"/>
      <c r="I170" s="59"/>
      <c r="J170" s="59"/>
      <c r="K170" s="59"/>
      <c r="L170" s="59"/>
      <c r="M170" s="59"/>
      <c r="N170" s="59"/>
      <c r="O170" s="174"/>
    </row>
    <row r="171" spans="2:15" s="81" customFormat="1">
      <c r="B171" s="82"/>
      <c r="C171" s="82"/>
      <c r="G171" s="59"/>
      <c r="H171" s="59"/>
      <c r="I171" s="59"/>
      <c r="J171" s="59"/>
      <c r="K171" s="59"/>
      <c r="L171" s="59"/>
      <c r="M171" s="59"/>
      <c r="N171" s="59"/>
      <c r="O171" s="174"/>
    </row>
    <row r="172" spans="2:15" s="81" customFormat="1">
      <c r="B172" s="82"/>
      <c r="C172" s="82"/>
      <c r="G172" s="59"/>
      <c r="H172" s="59"/>
      <c r="I172" s="59"/>
      <c r="J172" s="59"/>
      <c r="K172" s="59"/>
      <c r="L172" s="59"/>
      <c r="M172" s="59"/>
      <c r="N172" s="59"/>
      <c r="O172" s="174"/>
    </row>
    <row r="173" spans="2:15" s="81" customFormat="1">
      <c r="B173" s="82"/>
      <c r="C173" s="82"/>
      <c r="G173" s="59"/>
      <c r="H173" s="59"/>
      <c r="I173" s="59"/>
      <c r="J173" s="59"/>
      <c r="K173" s="59"/>
      <c r="L173" s="59"/>
      <c r="M173" s="59"/>
      <c r="N173" s="59"/>
      <c r="O173" s="174"/>
    </row>
    <row r="174" spans="2:15" s="81" customFormat="1">
      <c r="B174" s="82"/>
      <c r="C174" s="82"/>
      <c r="G174" s="59"/>
      <c r="H174" s="59"/>
      <c r="I174" s="59"/>
      <c r="J174" s="59"/>
      <c r="K174" s="59"/>
      <c r="L174" s="59"/>
      <c r="M174" s="59"/>
      <c r="N174" s="59"/>
      <c r="O174" s="174"/>
    </row>
    <row r="175" spans="2:15" s="81" customFormat="1">
      <c r="B175" s="82"/>
      <c r="C175" s="82"/>
      <c r="G175" s="59"/>
      <c r="H175" s="59"/>
      <c r="I175" s="59"/>
      <c r="J175" s="59"/>
      <c r="K175" s="59"/>
      <c r="L175" s="59"/>
      <c r="M175" s="59"/>
      <c r="N175" s="59"/>
      <c r="O175" s="174"/>
    </row>
    <row r="176" spans="2:15" s="81" customFormat="1">
      <c r="B176" s="82"/>
      <c r="C176" s="82"/>
      <c r="G176" s="59"/>
      <c r="H176" s="59"/>
      <c r="I176" s="59"/>
      <c r="J176" s="59"/>
      <c r="K176" s="59"/>
      <c r="L176" s="59"/>
      <c r="M176" s="59"/>
      <c r="N176" s="59"/>
      <c r="O176" s="174"/>
    </row>
    <row r="177" spans="2:15" s="81" customFormat="1">
      <c r="B177" s="82"/>
      <c r="C177" s="82"/>
      <c r="G177" s="59"/>
      <c r="H177" s="59"/>
      <c r="I177" s="59"/>
      <c r="J177" s="59"/>
      <c r="K177" s="59"/>
      <c r="L177" s="59"/>
      <c r="M177" s="59"/>
      <c r="N177" s="59"/>
      <c r="O177" s="174"/>
    </row>
    <row r="178" spans="2:15" s="81" customFormat="1">
      <c r="B178" s="82"/>
      <c r="C178" s="82"/>
      <c r="G178" s="59"/>
      <c r="H178" s="59"/>
      <c r="I178" s="59"/>
      <c r="J178" s="59"/>
      <c r="K178" s="59"/>
      <c r="L178" s="59"/>
      <c r="M178" s="59"/>
      <c r="N178" s="59"/>
      <c r="O178" s="174"/>
    </row>
    <row r="179" spans="2:15" s="81" customFormat="1">
      <c r="B179" s="82"/>
      <c r="C179" s="82"/>
      <c r="G179" s="59"/>
      <c r="H179" s="59"/>
      <c r="I179" s="59"/>
      <c r="J179" s="59"/>
      <c r="K179" s="59"/>
      <c r="L179" s="59"/>
      <c r="M179" s="59"/>
      <c r="N179" s="59"/>
      <c r="O179" s="174"/>
    </row>
    <row r="180" spans="2:15" s="81" customFormat="1">
      <c r="B180" s="82"/>
      <c r="C180" s="82"/>
      <c r="G180" s="59"/>
      <c r="H180" s="59"/>
      <c r="I180" s="59"/>
      <c r="J180" s="59"/>
      <c r="K180" s="59"/>
      <c r="L180" s="59"/>
      <c r="M180" s="59"/>
      <c r="N180" s="59"/>
      <c r="O180" s="174"/>
    </row>
    <row r="181" spans="2:15" s="81" customFormat="1">
      <c r="B181" s="82"/>
      <c r="C181" s="82"/>
      <c r="G181" s="59"/>
      <c r="H181" s="59"/>
      <c r="I181" s="59"/>
      <c r="J181" s="59"/>
      <c r="K181" s="59"/>
      <c r="L181" s="59"/>
      <c r="M181" s="59"/>
      <c r="N181" s="59"/>
      <c r="O181" s="174"/>
    </row>
    <row r="182" spans="2:15" s="81" customFormat="1">
      <c r="B182" s="82"/>
      <c r="C182" s="82"/>
      <c r="G182" s="59"/>
      <c r="H182" s="59"/>
      <c r="I182" s="59"/>
      <c r="J182" s="59"/>
      <c r="K182" s="59"/>
      <c r="L182" s="59"/>
      <c r="M182" s="59"/>
      <c r="N182" s="59"/>
      <c r="O182" s="174"/>
    </row>
    <row r="183" spans="2:15" s="81" customFormat="1">
      <c r="B183" s="82"/>
      <c r="C183" s="82"/>
      <c r="G183" s="59"/>
      <c r="H183" s="59"/>
      <c r="I183" s="59"/>
      <c r="J183" s="59"/>
      <c r="K183" s="59"/>
      <c r="L183" s="59"/>
      <c r="M183" s="59"/>
      <c r="N183" s="59"/>
      <c r="O183" s="174"/>
    </row>
    <row r="184" spans="2:15" s="81" customFormat="1">
      <c r="B184" s="82"/>
      <c r="C184" s="82"/>
      <c r="G184" s="59"/>
      <c r="H184" s="59"/>
      <c r="I184" s="59"/>
      <c r="J184" s="59"/>
      <c r="K184" s="59"/>
      <c r="L184" s="59"/>
      <c r="M184" s="59"/>
      <c r="N184" s="59"/>
      <c r="O184" s="174"/>
    </row>
    <row r="185" spans="2:15" s="81" customFormat="1">
      <c r="B185" s="82"/>
      <c r="C185" s="82"/>
      <c r="G185" s="59"/>
      <c r="H185" s="59"/>
      <c r="I185" s="59"/>
      <c r="J185" s="59"/>
      <c r="K185" s="59"/>
      <c r="L185" s="59"/>
      <c r="M185" s="59"/>
      <c r="N185" s="59"/>
      <c r="O185" s="174"/>
    </row>
    <row r="186" spans="2:15" s="81" customFormat="1">
      <c r="B186" s="82"/>
      <c r="C186" s="82"/>
      <c r="G186" s="59"/>
      <c r="H186" s="59"/>
      <c r="I186" s="59"/>
      <c r="J186" s="59"/>
      <c r="K186" s="59"/>
      <c r="L186" s="59"/>
      <c r="M186" s="59"/>
      <c r="N186" s="59"/>
      <c r="O186" s="174"/>
    </row>
    <row r="187" spans="2:15" s="81" customFormat="1">
      <c r="B187" s="82"/>
      <c r="C187" s="82"/>
      <c r="G187" s="59"/>
      <c r="H187" s="59"/>
      <c r="I187" s="59"/>
      <c r="J187" s="59"/>
      <c r="K187" s="59"/>
      <c r="L187" s="59"/>
      <c r="M187" s="59"/>
      <c r="N187" s="59"/>
      <c r="O187" s="174"/>
    </row>
    <row r="188" spans="2:15" s="81" customFormat="1">
      <c r="B188" s="82"/>
      <c r="C188" s="82"/>
      <c r="G188" s="59"/>
      <c r="H188" s="59"/>
      <c r="I188" s="59"/>
      <c r="J188" s="59"/>
      <c r="K188" s="59"/>
      <c r="L188" s="59"/>
      <c r="M188" s="59"/>
      <c r="N188" s="59"/>
      <c r="O188" s="174"/>
    </row>
    <row r="189" spans="2:15" s="81" customFormat="1">
      <c r="B189" s="82"/>
      <c r="C189" s="82"/>
      <c r="G189" s="59"/>
      <c r="H189" s="59"/>
      <c r="I189" s="59"/>
      <c r="J189" s="59"/>
      <c r="K189" s="59"/>
      <c r="L189" s="59"/>
      <c r="M189" s="59"/>
      <c r="N189" s="59"/>
      <c r="O189" s="174"/>
    </row>
    <row r="190" spans="2:15" s="81" customFormat="1">
      <c r="B190" s="82"/>
      <c r="C190" s="82"/>
      <c r="G190" s="59"/>
      <c r="H190" s="59"/>
      <c r="I190" s="59"/>
      <c r="J190" s="59"/>
      <c r="K190" s="59"/>
      <c r="L190" s="59"/>
      <c r="M190" s="59"/>
      <c r="N190" s="59"/>
      <c r="O190" s="174"/>
    </row>
    <row r="191" spans="2:15" s="81" customFormat="1">
      <c r="B191" s="82"/>
      <c r="C191" s="82"/>
      <c r="G191" s="59"/>
      <c r="H191" s="59"/>
      <c r="I191" s="59"/>
      <c r="J191" s="59"/>
      <c r="K191" s="59"/>
      <c r="L191" s="59"/>
      <c r="M191" s="59"/>
      <c r="N191" s="59"/>
      <c r="O191" s="174"/>
    </row>
    <row r="192" spans="2:15" s="81" customFormat="1">
      <c r="B192" s="82"/>
      <c r="C192" s="82"/>
      <c r="G192" s="59"/>
      <c r="H192" s="59"/>
      <c r="I192" s="59"/>
      <c r="J192" s="59"/>
      <c r="K192" s="59"/>
      <c r="L192" s="59"/>
      <c r="M192" s="59"/>
      <c r="N192" s="59"/>
      <c r="O192" s="174"/>
    </row>
    <row r="193" spans="2:15" s="81" customFormat="1">
      <c r="B193" s="82"/>
      <c r="C193" s="82"/>
      <c r="G193" s="59"/>
      <c r="H193" s="59"/>
      <c r="I193" s="59"/>
      <c r="J193" s="59"/>
      <c r="K193" s="59"/>
      <c r="L193" s="59"/>
      <c r="M193" s="59"/>
      <c r="N193" s="59"/>
      <c r="O193" s="174"/>
    </row>
    <row r="194" spans="2:15" s="81" customFormat="1">
      <c r="B194" s="82"/>
      <c r="C194" s="82"/>
      <c r="G194" s="59"/>
      <c r="H194" s="59"/>
      <c r="I194" s="59"/>
      <c r="J194" s="59"/>
      <c r="K194" s="59"/>
      <c r="L194" s="59"/>
      <c r="M194" s="59"/>
      <c r="N194" s="59"/>
      <c r="O194" s="174"/>
    </row>
    <row r="195" spans="2:15" s="81" customFormat="1">
      <c r="B195" s="82"/>
      <c r="C195" s="82"/>
      <c r="G195" s="59"/>
      <c r="H195" s="59"/>
      <c r="I195" s="59"/>
      <c r="J195" s="59"/>
      <c r="K195" s="59"/>
      <c r="L195" s="59"/>
      <c r="M195" s="59"/>
      <c r="N195" s="59"/>
      <c r="O195" s="174"/>
    </row>
    <row r="196" spans="2:15" s="81" customFormat="1">
      <c r="B196" s="82"/>
      <c r="C196" s="82"/>
      <c r="G196" s="59"/>
      <c r="H196" s="59"/>
      <c r="I196" s="59"/>
      <c r="J196" s="59"/>
      <c r="K196" s="59"/>
      <c r="L196" s="59"/>
      <c r="M196" s="59"/>
      <c r="N196" s="59"/>
      <c r="O196" s="174"/>
    </row>
    <row r="197" spans="2:15" s="81" customFormat="1">
      <c r="B197" s="82"/>
      <c r="G197" s="59"/>
      <c r="H197" s="59"/>
      <c r="I197" s="59"/>
      <c r="J197" s="59"/>
      <c r="K197" s="59"/>
      <c r="L197" s="59"/>
      <c r="M197" s="59"/>
      <c r="N197" s="59"/>
      <c r="O197" s="174"/>
    </row>
    <row r="198" spans="2:15" s="81" customFormat="1">
      <c r="B198" s="82"/>
      <c r="G198" s="59"/>
      <c r="H198" s="59"/>
      <c r="I198" s="59"/>
      <c r="J198" s="59"/>
      <c r="K198" s="59"/>
      <c r="L198" s="59"/>
      <c r="M198" s="59"/>
      <c r="N198" s="59"/>
      <c r="O198" s="174"/>
    </row>
    <row r="199" spans="2:15" s="81" customFormat="1">
      <c r="B199" s="82"/>
      <c r="G199" s="59"/>
      <c r="H199" s="59"/>
      <c r="I199" s="59"/>
      <c r="J199" s="59"/>
      <c r="K199" s="59"/>
      <c r="L199" s="59"/>
      <c r="M199" s="59"/>
      <c r="N199" s="59"/>
      <c r="O199" s="174"/>
    </row>
    <row r="200" spans="2:15" s="81" customFormat="1">
      <c r="B200" s="82"/>
      <c r="G200" s="59"/>
      <c r="H200" s="59"/>
      <c r="I200" s="59"/>
      <c r="J200" s="59"/>
      <c r="K200" s="59"/>
      <c r="L200" s="59"/>
      <c r="M200" s="59"/>
      <c r="N200" s="59"/>
      <c r="O200" s="174"/>
    </row>
    <row r="201" spans="2:15" s="81" customFormat="1">
      <c r="B201" s="82"/>
      <c r="G201" s="59"/>
      <c r="H201" s="59"/>
      <c r="I201" s="59"/>
      <c r="J201" s="59"/>
      <c r="K201" s="59"/>
      <c r="L201" s="59"/>
      <c r="M201" s="59"/>
      <c r="N201" s="59"/>
      <c r="O201" s="174"/>
    </row>
    <row r="202" spans="2:15" s="81" customFormat="1">
      <c r="B202" s="82"/>
      <c r="G202" s="59"/>
      <c r="H202" s="59"/>
      <c r="I202" s="59"/>
      <c r="J202" s="59"/>
      <c r="K202" s="59"/>
      <c r="L202" s="59"/>
      <c r="M202" s="59"/>
      <c r="N202" s="59"/>
      <c r="O202" s="174"/>
    </row>
    <row r="203" spans="2:15" s="81" customFormat="1">
      <c r="B203" s="82"/>
      <c r="G203" s="59"/>
      <c r="H203" s="59"/>
      <c r="I203" s="59"/>
      <c r="J203" s="59"/>
      <c r="K203" s="59"/>
      <c r="L203" s="59"/>
      <c r="M203" s="59"/>
      <c r="N203" s="59"/>
      <c r="O203" s="174"/>
    </row>
    <row r="204" spans="2:15" s="81" customFormat="1">
      <c r="B204" s="82"/>
      <c r="G204" s="59"/>
      <c r="H204" s="59"/>
      <c r="I204" s="59"/>
      <c r="J204" s="59"/>
      <c r="K204" s="59"/>
      <c r="L204" s="59"/>
      <c r="M204" s="59"/>
      <c r="N204" s="59"/>
      <c r="O204" s="174"/>
    </row>
    <row r="205" spans="2:15" s="81" customFormat="1">
      <c r="B205" s="82"/>
      <c r="G205" s="59"/>
      <c r="H205" s="59"/>
      <c r="I205" s="59"/>
      <c r="J205" s="59"/>
      <c r="K205" s="59"/>
      <c r="L205" s="59"/>
      <c r="M205" s="59"/>
      <c r="N205" s="59"/>
      <c r="O205" s="174"/>
    </row>
    <row r="206" spans="2:15" s="81" customFormat="1">
      <c r="B206" s="82"/>
      <c r="G206" s="59"/>
      <c r="H206" s="59"/>
      <c r="I206" s="59"/>
      <c r="J206" s="59"/>
      <c r="K206" s="59"/>
      <c r="L206" s="59"/>
      <c r="M206" s="59"/>
      <c r="N206" s="59"/>
      <c r="O206" s="174"/>
    </row>
    <row r="207" spans="2:15" s="81" customFormat="1">
      <c r="B207" s="82"/>
      <c r="G207" s="59"/>
      <c r="H207" s="59"/>
      <c r="I207" s="59"/>
      <c r="J207" s="59"/>
      <c r="K207" s="59"/>
      <c r="L207" s="59"/>
      <c r="M207" s="59"/>
      <c r="N207" s="59"/>
      <c r="O207" s="174"/>
    </row>
    <row r="208" spans="2:15" s="81" customFormat="1">
      <c r="B208" s="82"/>
      <c r="G208" s="59"/>
      <c r="H208" s="59"/>
      <c r="I208" s="59"/>
      <c r="J208" s="59"/>
      <c r="K208" s="59"/>
      <c r="L208" s="59"/>
      <c r="M208" s="59"/>
      <c r="N208" s="59"/>
      <c r="O208" s="174"/>
    </row>
    <row r="209" spans="2:15" s="81" customFormat="1">
      <c r="B209" s="82"/>
      <c r="G209" s="59"/>
      <c r="H209" s="59"/>
      <c r="I209" s="59"/>
      <c r="J209" s="59"/>
      <c r="K209" s="59"/>
      <c r="L209" s="59"/>
      <c r="M209" s="59"/>
      <c r="N209" s="59"/>
      <c r="O209" s="174"/>
    </row>
    <row r="210" spans="2:15" s="81" customFormat="1">
      <c r="B210" s="82"/>
      <c r="G210" s="59"/>
      <c r="H210" s="59"/>
      <c r="I210" s="59"/>
      <c r="J210" s="59"/>
      <c r="K210" s="59"/>
      <c r="L210" s="59"/>
      <c r="M210" s="59"/>
      <c r="N210" s="59"/>
      <c r="O210" s="174"/>
    </row>
    <row r="211" spans="2:15" s="81" customFormat="1">
      <c r="B211" s="82"/>
      <c r="G211" s="59"/>
      <c r="H211" s="59"/>
      <c r="I211" s="59"/>
      <c r="J211" s="59"/>
      <c r="K211" s="59"/>
      <c r="L211" s="59"/>
      <c r="M211" s="59"/>
      <c r="N211" s="59"/>
      <c r="O211" s="174"/>
    </row>
    <row r="212" spans="2:15" s="81" customFormat="1">
      <c r="B212" s="82"/>
      <c r="G212" s="59"/>
      <c r="H212" s="59"/>
      <c r="I212" s="59"/>
      <c r="J212" s="59"/>
      <c r="K212" s="59"/>
      <c r="L212" s="59"/>
      <c r="M212" s="59"/>
      <c r="N212" s="59"/>
      <c r="O212" s="174"/>
    </row>
    <row r="213" spans="2:15" s="81" customFormat="1">
      <c r="B213" s="82"/>
      <c r="G213" s="59"/>
      <c r="H213" s="59"/>
      <c r="I213" s="59"/>
      <c r="J213" s="59"/>
      <c r="K213" s="59"/>
      <c r="L213" s="59"/>
      <c r="M213" s="59"/>
      <c r="N213" s="59"/>
      <c r="O213" s="174"/>
    </row>
    <row r="214" spans="2:15" s="81" customFormat="1">
      <c r="B214" s="82"/>
      <c r="G214" s="59"/>
      <c r="H214" s="59"/>
      <c r="I214" s="59"/>
      <c r="J214" s="59"/>
      <c r="K214" s="59"/>
      <c r="L214" s="59"/>
      <c r="M214" s="59"/>
      <c r="N214" s="59"/>
      <c r="O214" s="174"/>
    </row>
    <row r="215" spans="2:15" s="81" customFormat="1">
      <c r="B215" s="82"/>
      <c r="G215" s="59"/>
      <c r="H215" s="59"/>
      <c r="I215" s="59"/>
      <c r="J215" s="59"/>
      <c r="K215" s="59"/>
      <c r="L215" s="59"/>
      <c r="M215" s="59"/>
      <c r="N215" s="59"/>
      <c r="O215" s="174"/>
    </row>
    <row r="216" spans="2:15" s="81" customFormat="1">
      <c r="B216" s="82"/>
      <c r="G216" s="59"/>
      <c r="H216" s="59"/>
      <c r="I216" s="59"/>
      <c r="J216" s="59"/>
      <c r="K216" s="59"/>
      <c r="L216" s="59"/>
      <c r="M216" s="59"/>
      <c r="N216" s="59"/>
      <c r="O216" s="174"/>
    </row>
    <row r="217" spans="2:15" s="81" customFormat="1">
      <c r="B217" s="82"/>
      <c r="G217" s="59"/>
      <c r="H217" s="59"/>
      <c r="I217" s="59"/>
      <c r="J217" s="59"/>
      <c r="K217" s="59"/>
      <c r="L217" s="59"/>
      <c r="M217" s="59"/>
      <c r="N217" s="59"/>
      <c r="O217" s="174"/>
    </row>
    <row r="218" spans="2:15" s="81" customFormat="1">
      <c r="B218" s="82"/>
      <c r="G218" s="59"/>
      <c r="H218" s="59"/>
      <c r="I218" s="59"/>
      <c r="J218" s="59"/>
      <c r="K218" s="59"/>
      <c r="L218" s="59"/>
      <c r="M218" s="59"/>
      <c r="N218" s="59"/>
      <c r="O218" s="174"/>
    </row>
    <row r="219" spans="2:15" s="81" customFormat="1">
      <c r="B219" s="82"/>
      <c r="G219" s="59"/>
      <c r="H219" s="59"/>
      <c r="I219" s="59"/>
      <c r="J219" s="59"/>
      <c r="K219" s="59"/>
      <c r="L219" s="59"/>
      <c r="M219" s="59"/>
      <c r="N219" s="59"/>
      <c r="O219" s="174"/>
    </row>
    <row r="220" spans="2:15" s="81" customFormat="1">
      <c r="B220" s="82"/>
      <c r="G220" s="59"/>
      <c r="H220" s="59"/>
      <c r="I220" s="59"/>
      <c r="J220" s="59"/>
      <c r="K220" s="59"/>
      <c r="L220" s="59"/>
      <c r="M220" s="59"/>
      <c r="N220" s="59"/>
      <c r="O220" s="174"/>
    </row>
    <row r="221" spans="2:15" s="81" customFormat="1">
      <c r="B221" s="82"/>
      <c r="G221" s="59"/>
      <c r="H221" s="59"/>
      <c r="I221" s="59"/>
      <c r="J221" s="59"/>
      <c r="K221" s="59"/>
      <c r="L221" s="59"/>
      <c r="M221" s="59"/>
      <c r="N221" s="59"/>
      <c r="O221" s="174"/>
    </row>
    <row r="222" spans="2:15" s="81" customFormat="1">
      <c r="B222" s="82"/>
      <c r="G222" s="59"/>
      <c r="H222" s="59"/>
      <c r="I222" s="59"/>
      <c r="J222" s="59"/>
      <c r="K222" s="59"/>
      <c r="L222" s="59"/>
      <c r="M222" s="59"/>
      <c r="N222" s="59"/>
      <c r="O222" s="174"/>
    </row>
    <row r="223" spans="2:15" s="81" customFormat="1">
      <c r="B223" s="82"/>
      <c r="G223" s="59"/>
      <c r="H223" s="59"/>
      <c r="I223" s="59"/>
      <c r="J223" s="59"/>
      <c r="K223" s="59"/>
      <c r="L223" s="59"/>
      <c r="M223" s="59"/>
      <c r="N223" s="59"/>
      <c r="O223" s="174"/>
    </row>
    <row r="224" spans="2:15" s="81" customFormat="1">
      <c r="B224" s="82"/>
      <c r="G224" s="59"/>
      <c r="H224" s="59"/>
      <c r="I224" s="59"/>
      <c r="J224" s="59"/>
      <c r="K224" s="59"/>
      <c r="L224" s="59"/>
      <c r="M224" s="59"/>
      <c r="N224" s="59"/>
      <c r="O224" s="174"/>
    </row>
    <row r="225" spans="2:15" s="81" customFormat="1">
      <c r="B225" s="82"/>
      <c r="G225" s="59"/>
      <c r="H225" s="59"/>
      <c r="I225" s="59"/>
      <c r="J225" s="59"/>
      <c r="K225" s="59"/>
      <c r="L225" s="59"/>
      <c r="M225" s="59"/>
      <c r="N225" s="59"/>
      <c r="O225" s="174"/>
    </row>
    <row r="226" spans="2:15" s="81" customFormat="1">
      <c r="B226" s="82"/>
      <c r="G226" s="59"/>
      <c r="H226" s="59"/>
      <c r="I226" s="59"/>
      <c r="J226" s="59"/>
      <c r="K226" s="59"/>
      <c r="L226" s="59"/>
      <c r="M226" s="59"/>
      <c r="N226" s="59"/>
      <c r="O226" s="174"/>
    </row>
    <row r="227" spans="2:15" s="81" customFormat="1">
      <c r="B227" s="82"/>
      <c r="G227" s="59"/>
      <c r="H227" s="59"/>
      <c r="I227" s="59"/>
      <c r="J227" s="59"/>
      <c r="K227" s="59"/>
      <c r="L227" s="59"/>
      <c r="M227" s="59"/>
      <c r="N227" s="59"/>
      <c r="O227" s="174"/>
    </row>
    <row r="228" spans="2:15" s="81" customFormat="1">
      <c r="B228" s="82"/>
      <c r="G228" s="59"/>
      <c r="H228" s="59"/>
      <c r="I228" s="59"/>
      <c r="J228" s="59"/>
      <c r="K228" s="59"/>
      <c r="L228" s="59"/>
      <c r="M228" s="59"/>
      <c r="N228" s="59"/>
      <c r="O228" s="174"/>
    </row>
    <row r="229" spans="2:15" s="81" customFormat="1">
      <c r="B229" s="82"/>
      <c r="G229" s="59"/>
      <c r="H229" s="59"/>
      <c r="I229" s="59"/>
      <c r="J229" s="59"/>
      <c r="K229" s="59"/>
      <c r="L229" s="59"/>
      <c r="M229" s="59"/>
      <c r="N229" s="59"/>
      <c r="O229" s="174"/>
    </row>
    <row r="230" spans="2:15" s="81" customFormat="1">
      <c r="B230" s="82"/>
      <c r="G230" s="59"/>
      <c r="H230" s="59"/>
      <c r="I230" s="59"/>
      <c r="J230" s="59"/>
      <c r="K230" s="59"/>
      <c r="L230" s="59"/>
      <c r="M230" s="59"/>
      <c r="N230" s="59"/>
      <c r="O230" s="174"/>
    </row>
    <row r="231" spans="2:15" s="81" customFormat="1">
      <c r="B231" s="82"/>
      <c r="G231" s="59"/>
      <c r="H231" s="59"/>
      <c r="I231" s="59"/>
      <c r="J231" s="59"/>
      <c r="K231" s="59"/>
      <c r="L231" s="59"/>
      <c r="M231" s="59"/>
      <c r="N231" s="59"/>
      <c r="O231" s="174"/>
    </row>
    <row r="232" spans="2:15" s="81" customFormat="1">
      <c r="B232" s="82"/>
      <c r="G232" s="59"/>
      <c r="H232" s="59"/>
      <c r="I232" s="59"/>
      <c r="J232" s="59"/>
      <c r="K232" s="59"/>
      <c r="L232" s="59"/>
      <c r="M232" s="59"/>
      <c r="N232" s="59"/>
      <c r="O232" s="174"/>
    </row>
    <row r="233" spans="2:15" s="81" customFormat="1">
      <c r="B233" s="82"/>
      <c r="G233" s="59"/>
      <c r="H233" s="59"/>
      <c r="I233" s="59"/>
      <c r="J233" s="59"/>
      <c r="K233" s="59"/>
      <c r="L233" s="59"/>
      <c r="M233" s="59"/>
      <c r="N233" s="59"/>
      <c r="O233" s="174"/>
    </row>
    <row r="234" spans="2:15" s="81" customFormat="1">
      <c r="B234" s="82"/>
      <c r="G234" s="59"/>
      <c r="H234" s="59"/>
      <c r="I234" s="59"/>
      <c r="J234" s="59"/>
      <c r="K234" s="59"/>
      <c r="L234" s="59"/>
      <c r="M234" s="59"/>
      <c r="N234" s="59"/>
      <c r="O234" s="174"/>
    </row>
    <row r="235" spans="2:15" s="81" customFormat="1">
      <c r="B235" s="82"/>
      <c r="G235" s="59"/>
      <c r="H235" s="59"/>
      <c r="I235" s="59"/>
      <c r="J235" s="59"/>
      <c r="K235" s="59"/>
      <c r="L235" s="59"/>
      <c r="M235" s="59"/>
      <c r="N235" s="59"/>
      <c r="O235" s="174"/>
    </row>
    <row r="236" spans="2:15" s="81" customFormat="1">
      <c r="B236" s="82"/>
      <c r="G236" s="59"/>
      <c r="H236" s="59"/>
      <c r="I236" s="59"/>
      <c r="J236" s="59"/>
      <c r="K236" s="59"/>
      <c r="L236" s="59"/>
      <c r="M236" s="59"/>
      <c r="N236" s="59"/>
      <c r="O236" s="174"/>
    </row>
    <row r="237" spans="2:15" s="81" customFormat="1">
      <c r="B237" s="82"/>
      <c r="G237" s="59"/>
      <c r="H237" s="59"/>
      <c r="I237" s="59"/>
      <c r="J237" s="59"/>
      <c r="K237" s="59"/>
      <c r="L237" s="59"/>
      <c r="M237" s="59"/>
      <c r="N237" s="59"/>
      <c r="O237" s="174"/>
    </row>
    <row r="238" spans="2:15" s="81" customFormat="1">
      <c r="B238" s="82"/>
      <c r="G238" s="59"/>
      <c r="H238" s="59"/>
      <c r="I238" s="59"/>
      <c r="J238" s="59"/>
      <c r="K238" s="59"/>
      <c r="L238" s="59"/>
      <c r="M238" s="59"/>
      <c r="N238" s="59"/>
      <c r="O238" s="174"/>
    </row>
    <row r="239" spans="2:15" s="81" customFormat="1">
      <c r="B239" s="82"/>
      <c r="G239" s="59"/>
      <c r="H239" s="59"/>
      <c r="I239" s="59"/>
      <c r="J239" s="59"/>
      <c r="K239" s="59"/>
      <c r="L239" s="59"/>
      <c r="M239" s="59"/>
      <c r="N239" s="59"/>
      <c r="O239" s="174"/>
    </row>
    <row r="240" spans="2:15" s="81" customFormat="1">
      <c r="B240" s="82"/>
      <c r="G240" s="59"/>
      <c r="H240" s="59"/>
      <c r="I240" s="59"/>
      <c r="J240" s="59"/>
      <c r="K240" s="59"/>
      <c r="L240" s="59"/>
      <c r="M240" s="59"/>
      <c r="N240" s="59"/>
      <c r="O240" s="174"/>
    </row>
    <row r="241" spans="2:15" s="81" customFormat="1">
      <c r="B241" s="82"/>
      <c r="G241" s="59"/>
      <c r="H241" s="59"/>
      <c r="I241" s="59"/>
      <c r="J241" s="59"/>
      <c r="K241" s="59"/>
      <c r="L241" s="59"/>
      <c r="M241" s="59"/>
      <c r="N241" s="59"/>
      <c r="O241" s="174"/>
    </row>
    <row r="242" spans="2:15" s="81" customFormat="1">
      <c r="B242" s="82"/>
      <c r="G242" s="59"/>
      <c r="H242" s="59"/>
      <c r="I242" s="59"/>
      <c r="J242" s="59"/>
      <c r="K242" s="59"/>
      <c r="L242" s="59"/>
      <c r="M242" s="59"/>
      <c r="N242" s="59"/>
      <c r="O242" s="174"/>
    </row>
    <row r="243" spans="2:15" s="81" customFormat="1">
      <c r="B243" s="82"/>
      <c r="G243" s="59"/>
      <c r="H243" s="59"/>
      <c r="I243" s="59"/>
      <c r="J243" s="59"/>
      <c r="K243" s="59"/>
      <c r="L243" s="59"/>
      <c r="M243" s="59"/>
      <c r="N243" s="59"/>
      <c r="O243" s="174"/>
    </row>
    <row r="244" spans="2:15" s="81" customFormat="1">
      <c r="B244" s="82"/>
      <c r="G244" s="59"/>
      <c r="H244" s="59"/>
      <c r="I244" s="59"/>
      <c r="J244" s="59"/>
      <c r="K244" s="59"/>
      <c r="L244" s="59"/>
      <c r="M244" s="59"/>
      <c r="N244" s="59"/>
      <c r="O244" s="174"/>
    </row>
    <row r="245" spans="2:15" s="81" customFormat="1">
      <c r="B245" s="82"/>
      <c r="G245" s="59"/>
      <c r="H245" s="59"/>
      <c r="I245" s="59"/>
      <c r="J245" s="59"/>
      <c r="K245" s="59"/>
      <c r="L245" s="59"/>
      <c r="M245" s="59"/>
      <c r="N245" s="59"/>
      <c r="O245" s="174"/>
    </row>
    <row r="246" spans="2:15" s="81" customFormat="1">
      <c r="B246" s="82"/>
      <c r="G246" s="59"/>
      <c r="H246" s="59"/>
      <c r="I246" s="59"/>
      <c r="J246" s="59"/>
      <c r="K246" s="59"/>
      <c r="L246" s="59"/>
      <c r="M246" s="59"/>
      <c r="N246" s="59"/>
      <c r="O246" s="174"/>
    </row>
    <row r="247" spans="2:15" s="81" customFormat="1">
      <c r="B247" s="82"/>
      <c r="G247" s="59"/>
      <c r="H247" s="59"/>
      <c r="I247" s="59"/>
      <c r="J247" s="59"/>
      <c r="K247" s="59"/>
      <c r="L247" s="59"/>
      <c r="M247" s="59"/>
      <c r="N247" s="59"/>
      <c r="O247" s="174"/>
    </row>
    <row r="248" spans="2:15" s="81" customFormat="1">
      <c r="B248" s="82"/>
      <c r="G248" s="59"/>
      <c r="H248" s="59"/>
      <c r="I248" s="59"/>
      <c r="J248" s="59"/>
      <c r="K248" s="59"/>
      <c r="L248" s="59"/>
      <c r="M248" s="59"/>
      <c r="N248" s="59"/>
      <c r="O248" s="174"/>
    </row>
    <row r="249" spans="2:15" s="81" customFormat="1">
      <c r="B249" s="82"/>
      <c r="G249" s="59"/>
      <c r="H249" s="59"/>
      <c r="I249" s="59"/>
      <c r="J249" s="59"/>
      <c r="K249" s="59"/>
      <c r="L249" s="59"/>
      <c r="M249" s="59"/>
      <c r="N249" s="59"/>
      <c r="O249" s="174"/>
    </row>
    <row r="250" spans="2:15" s="81" customFormat="1">
      <c r="B250" s="82"/>
      <c r="G250" s="59"/>
      <c r="H250" s="59"/>
      <c r="I250" s="59"/>
      <c r="J250" s="59"/>
      <c r="K250" s="59"/>
      <c r="L250" s="59"/>
      <c r="M250" s="59"/>
      <c r="N250" s="59"/>
      <c r="O250" s="174"/>
    </row>
    <row r="251" spans="2:15" s="81" customFormat="1">
      <c r="B251" s="82"/>
      <c r="G251" s="59"/>
      <c r="H251" s="59"/>
      <c r="I251" s="59"/>
      <c r="J251" s="59"/>
      <c r="K251" s="59"/>
      <c r="L251" s="59"/>
      <c r="M251" s="59"/>
      <c r="N251" s="59"/>
      <c r="O251" s="174"/>
    </row>
    <row r="252" spans="2:15" s="81" customFormat="1">
      <c r="B252" s="82"/>
      <c r="G252" s="59"/>
      <c r="H252" s="59"/>
      <c r="I252" s="59"/>
      <c r="J252" s="59"/>
      <c r="K252" s="59"/>
      <c r="L252" s="59"/>
      <c r="M252" s="59"/>
      <c r="N252" s="59"/>
      <c r="O252" s="174"/>
    </row>
    <row r="253" spans="2:15" s="81" customFormat="1">
      <c r="B253" s="82"/>
      <c r="G253" s="59"/>
      <c r="H253" s="59"/>
      <c r="I253" s="59"/>
      <c r="J253" s="59"/>
      <c r="K253" s="59"/>
      <c r="L253" s="59"/>
      <c r="M253" s="59"/>
      <c r="N253" s="59"/>
      <c r="O253" s="174"/>
    </row>
    <row r="254" spans="2:15" s="81" customFormat="1">
      <c r="B254" s="82"/>
      <c r="G254" s="59"/>
      <c r="H254" s="59"/>
      <c r="I254" s="59"/>
      <c r="J254" s="59"/>
      <c r="K254" s="59"/>
      <c r="L254" s="59"/>
      <c r="M254" s="59"/>
      <c r="N254" s="59"/>
      <c r="O254" s="174"/>
    </row>
    <row r="255" spans="2:15" s="81" customFormat="1">
      <c r="B255" s="82"/>
      <c r="G255" s="59"/>
      <c r="H255" s="59"/>
      <c r="I255" s="59"/>
      <c r="J255" s="59"/>
      <c r="K255" s="59"/>
      <c r="L255" s="59"/>
      <c r="M255" s="59"/>
      <c r="N255" s="59"/>
      <c r="O255" s="174"/>
    </row>
    <row r="256" spans="2:15" s="81" customFormat="1">
      <c r="B256" s="82"/>
      <c r="G256" s="59"/>
      <c r="H256" s="59"/>
      <c r="I256" s="59"/>
      <c r="J256" s="59"/>
      <c r="K256" s="59"/>
      <c r="L256" s="59"/>
      <c r="M256" s="59"/>
      <c r="N256" s="59"/>
      <c r="O256" s="174"/>
    </row>
    <row r="257" spans="2:15" s="81" customFormat="1">
      <c r="B257" s="82"/>
      <c r="G257" s="59"/>
      <c r="H257" s="59"/>
      <c r="I257" s="59"/>
      <c r="J257" s="59"/>
      <c r="K257" s="59"/>
      <c r="L257" s="59"/>
      <c r="M257" s="59"/>
      <c r="N257" s="59"/>
      <c r="O257" s="174"/>
    </row>
    <row r="258" spans="2:15" s="81" customFormat="1">
      <c r="B258" s="82"/>
      <c r="G258" s="59"/>
      <c r="H258" s="59"/>
      <c r="I258" s="59"/>
      <c r="J258" s="59"/>
      <c r="K258" s="59"/>
      <c r="L258" s="59"/>
      <c r="M258" s="59"/>
      <c r="N258" s="59"/>
      <c r="O258" s="174"/>
    </row>
    <row r="259" spans="2:15" s="81" customFormat="1">
      <c r="B259" s="82"/>
      <c r="G259" s="59"/>
      <c r="H259" s="59"/>
      <c r="I259" s="59"/>
      <c r="J259" s="59"/>
      <c r="K259" s="59"/>
      <c r="L259" s="59"/>
      <c r="M259" s="59"/>
      <c r="N259" s="59"/>
      <c r="O259" s="174"/>
    </row>
    <row r="260" spans="2:15" s="81" customFormat="1">
      <c r="B260" s="82"/>
      <c r="G260" s="59"/>
      <c r="H260" s="59"/>
      <c r="I260" s="59"/>
      <c r="J260" s="59"/>
      <c r="K260" s="59"/>
      <c r="L260" s="59"/>
      <c r="M260" s="59"/>
      <c r="N260" s="59"/>
      <c r="O260" s="174"/>
    </row>
    <row r="261" spans="2:15" s="81" customFormat="1">
      <c r="B261" s="82"/>
      <c r="G261" s="59"/>
      <c r="H261" s="59"/>
      <c r="I261" s="59"/>
      <c r="J261" s="59"/>
      <c r="K261" s="59"/>
      <c r="L261" s="59"/>
      <c r="M261" s="59"/>
      <c r="N261" s="59"/>
      <c r="O261" s="174"/>
    </row>
    <row r="262" spans="2:15" s="81" customFormat="1">
      <c r="B262" s="82"/>
      <c r="G262" s="59"/>
      <c r="H262" s="59"/>
      <c r="I262" s="59"/>
      <c r="J262" s="59"/>
      <c r="K262" s="59"/>
      <c r="L262" s="59"/>
      <c r="M262" s="59"/>
      <c r="N262" s="59"/>
      <c r="O262" s="174"/>
    </row>
    <row r="263" spans="2:15" s="81" customFormat="1">
      <c r="B263" s="82"/>
      <c r="G263" s="59"/>
      <c r="H263" s="59"/>
      <c r="I263" s="59"/>
      <c r="J263" s="59"/>
      <c r="K263" s="59"/>
      <c r="L263" s="59"/>
      <c r="M263" s="59"/>
      <c r="N263" s="59"/>
      <c r="O263" s="174"/>
    </row>
    <row r="264" spans="2:15" s="81" customFormat="1">
      <c r="B264" s="82"/>
      <c r="G264" s="59"/>
      <c r="H264" s="59"/>
      <c r="I264" s="59"/>
      <c r="J264" s="59"/>
      <c r="K264" s="59"/>
      <c r="L264" s="59"/>
      <c r="M264" s="59"/>
      <c r="N264" s="59"/>
      <c r="O264" s="174"/>
    </row>
    <row r="265" spans="2:15" s="81" customFormat="1">
      <c r="B265" s="82"/>
      <c r="G265" s="59"/>
      <c r="H265" s="59"/>
      <c r="I265" s="59"/>
      <c r="J265" s="59"/>
      <c r="K265" s="59"/>
      <c r="L265" s="59"/>
      <c r="M265" s="59"/>
      <c r="N265" s="59"/>
      <c r="O265" s="174"/>
    </row>
    <row r="266" spans="2:15" s="81" customFormat="1">
      <c r="B266" s="82"/>
      <c r="G266" s="59"/>
      <c r="H266" s="59"/>
      <c r="I266" s="59"/>
      <c r="J266" s="59"/>
      <c r="K266" s="59"/>
      <c r="L266" s="59"/>
      <c r="M266" s="59"/>
      <c r="N266" s="59"/>
      <c r="O266" s="174"/>
    </row>
    <row r="267" spans="2:15" s="81" customFormat="1">
      <c r="B267" s="82"/>
      <c r="G267" s="59"/>
      <c r="H267" s="59"/>
      <c r="I267" s="59"/>
      <c r="J267" s="59"/>
      <c r="K267" s="59"/>
      <c r="L267" s="59"/>
      <c r="M267" s="59"/>
      <c r="N267" s="59"/>
      <c r="O267" s="174"/>
    </row>
    <row r="268" spans="2:15" s="81" customFormat="1">
      <c r="B268" s="82"/>
      <c r="G268" s="59"/>
      <c r="H268" s="59"/>
      <c r="I268" s="59"/>
      <c r="J268" s="59"/>
      <c r="K268" s="59"/>
      <c r="L268" s="59"/>
      <c r="M268" s="59"/>
      <c r="N268" s="59"/>
      <c r="O268" s="174"/>
    </row>
    <row r="269" spans="2:15" s="81" customFormat="1">
      <c r="B269" s="82"/>
      <c r="G269" s="59"/>
      <c r="H269" s="59"/>
      <c r="I269" s="59"/>
      <c r="J269" s="59"/>
      <c r="K269" s="59"/>
      <c r="L269" s="59"/>
      <c r="M269" s="59"/>
      <c r="N269" s="59"/>
      <c r="O269" s="174"/>
    </row>
    <row r="270" spans="2:15" s="81" customFormat="1">
      <c r="B270" s="82"/>
      <c r="G270" s="59"/>
      <c r="H270" s="59"/>
      <c r="I270" s="59"/>
      <c r="J270" s="59"/>
      <c r="K270" s="59"/>
      <c r="L270" s="59"/>
      <c r="M270" s="59"/>
      <c r="N270" s="59"/>
      <c r="O270" s="174"/>
    </row>
    <row r="271" spans="2:15" s="81" customFormat="1">
      <c r="B271" s="82"/>
      <c r="G271" s="59"/>
      <c r="H271" s="59"/>
      <c r="I271" s="59"/>
      <c r="J271" s="59"/>
      <c r="K271" s="59"/>
      <c r="L271" s="59"/>
      <c r="M271" s="59"/>
      <c r="N271" s="59"/>
      <c r="O271" s="174"/>
    </row>
    <row r="272" spans="2:15" s="81" customFormat="1">
      <c r="B272" s="82"/>
      <c r="G272" s="59"/>
      <c r="H272" s="59"/>
      <c r="I272" s="59"/>
      <c r="J272" s="59"/>
      <c r="K272" s="59"/>
      <c r="L272" s="59"/>
      <c r="M272" s="59"/>
      <c r="N272" s="59"/>
      <c r="O272" s="174"/>
    </row>
    <row r="273" spans="2:15" s="81" customFormat="1">
      <c r="B273" s="82"/>
      <c r="G273" s="59"/>
      <c r="H273" s="59"/>
      <c r="I273" s="59"/>
      <c r="J273" s="59"/>
      <c r="K273" s="59"/>
      <c r="L273" s="59"/>
      <c r="M273" s="59"/>
      <c r="N273" s="59"/>
      <c r="O273" s="174"/>
    </row>
    <row r="274" spans="2:15" s="81" customFormat="1">
      <c r="B274" s="82"/>
      <c r="G274" s="59"/>
      <c r="H274" s="59"/>
      <c r="I274" s="59"/>
      <c r="J274" s="59"/>
      <c r="K274" s="59"/>
      <c r="L274" s="59"/>
      <c r="M274" s="59"/>
      <c r="N274" s="59"/>
      <c r="O274" s="174"/>
    </row>
    <row r="275" spans="2:15" s="81" customFormat="1">
      <c r="B275" s="82"/>
      <c r="G275" s="59"/>
      <c r="H275" s="59"/>
      <c r="I275" s="59"/>
      <c r="J275" s="59"/>
      <c r="K275" s="59"/>
      <c r="L275" s="59"/>
      <c r="M275" s="59"/>
      <c r="N275" s="59"/>
      <c r="O275" s="174"/>
    </row>
    <row r="276" spans="2:15" s="81" customFormat="1">
      <c r="B276" s="82"/>
      <c r="G276" s="59"/>
      <c r="H276" s="59"/>
      <c r="I276" s="59"/>
      <c r="J276" s="59"/>
      <c r="K276" s="59"/>
      <c r="L276" s="59"/>
      <c r="M276" s="59"/>
      <c r="N276" s="59"/>
      <c r="O276" s="174"/>
    </row>
    <row r="277" spans="2:15" s="81" customFormat="1">
      <c r="B277" s="82"/>
      <c r="G277" s="59"/>
      <c r="H277" s="59"/>
      <c r="I277" s="59"/>
      <c r="J277" s="59"/>
      <c r="K277" s="59"/>
      <c r="L277" s="59"/>
      <c r="M277" s="59"/>
      <c r="N277" s="59"/>
      <c r="O277" s="174"/>
    </row>
    <row r="278" spans="2:15" s="81" customFormat="1">
      <c r="B278" s="82"/>
      <c r="G278" s="59"/>
      <c r="H278" s="59"/>
      <c r="I278" s="59"/>
      <c r="J278" s="59"/>
      <c r="K278" s="59"/>
      <c r="L278" s="59"/>
      <c r="M278" s="59"/>
      <c r="N278" s="59"/>
      <c r="O278" s="174"/>
    </row>
    <row r="279" spans="2:15" s="81" customFormat="1">
      <c r="B279" s="82"/>
      <c r="G279" s="59"/>
      <c r="H279" s="59"/>
      <c r="I279" s="59"/>
      <c r="J279" s="59"/>
      <c r="K279" s="59"/>
      <c r="L279" s="59"/>
      <c r="M279" s="59"/>
      <c r="N279" s="59"/>
      <c r="O279" s="174"/>
    </row>
    <row r="280" spans="2:15" s="81" customFormat="1">
      <c r="B280" s="82"/>
      <c r="G280" s="59"/>
      <c r="H280" s="59"/>
      <c r="I280" s="59"/>
      <c r="J280" s="59"/>
      <c r="K280" s="59"/>
      <c r="L280" s="59"/>
      <c r="M280" s="59"/>
      <c r="N280" s="59"/>
      <c r="O280" s="174"/>
    </row>
    <row r="281" spans="2:15" s="81" customFormat="1">
      <c r="B281" s="82"/>
      <c r="G281" s="59"/>
      <c r="H281" s="59"/>
      <c r="I281" s="59"/>
      <c r="J281" s="59"/>
      <c r="K281" s="59"/>
      <c r="L281" s="59"/>
      <c r="M281" s="59"/>
      <c r="N281" s="59"/>
      <c r="O281" s="174"/>
    </row>
    <row r="282" spans="2:15" s="81" customFormat="1">
      <c r="B282" s="82"/>
      <c r="G282" s="59"/>
      <c r="H282" s="59"/>
      <c r="I282" s="59"/>
      <c r="J282" s="59"/>
      <c r="K282" s="59"/>
      <c r="L282" s="59"/>
      <c r="M282" s="59"/>
      <c r="N282" s="59"/>
      <c r="O282" s="174"/>
    </row>
    <row r="283" spans="2:15" s="81" customFormat="1">
      <c r="B283" s="82"/>
      <c r="G283" s="59"/>
      <c r="H283" s="59"/>
      <c r="I283" s="59"/>
      <c r="J283" s="59"/>
      <c r="K283" s="59"/>
      <c r="L283" s="59"/>
      <c r="M283" s="59"/>
      <c r="N283" s="59"/>
      <c r="O283" s="174"/>
    </row>
    <row r="284" spans="2:15" s="81" customFormat="1">
      <c r="B284" s="82"/>
      <c r="G284" s="59"/>
      <c r="H284" s="59"/>
      <c r="I284" s="59"/>
      <c r="J284" s="59"/>
      <c r="K284" s="59"/>
      <c r="L284" s="59"/>
      <c r="M284" s="59"/>
      <c r="N284" s="59"/>
      <c r="O284" s="174"/>
    </row>
    <row r="285" spans="2:15" s="81" customFormat="1">
      <c r="B285" s="82"/>
      <c r="G285" s="59"/>
      <c r="H285" s="59"/>
      <c r="I285" s="59"/>
      <c r="J285" s="59"/>
      <c r="K285" s="59"/>
      <c r="L285" s="59"/>
      <c r="M285" s="59"/>
      <c r="N285" s="59"/>
      <c r="O285" s="174"/>
    </row>
    <row r="286" spans="2:15" s="81" customFormat="1">
      <c r="B286" s="82"/>
      <c r="G286" s="59"/>
      <c r="H286" s="59"/>
      <c r="I286" s="59"/>
      <c r="J286" s="59"/>
      <c r="K286" s="59"/>
      <c r="L286" s="59"/>
      <c r="M286" s="59"/>
      <c r="N286" s="59"/>
      <c r="O286" s="174"/>
    </row>
    <row r="287" spans="2:15" s="81" customFormat="1">
      <c r="B287" s="82"/>
      <c r="G287" s="59"/>
      <c r="H287" s="59"/>
      <c r="I287" s="59"/>
      <c r="J287" s="59"/>
      <c r="K287" s="59"/>
      <c r="L287" s="59"/>
      <c r="M287" s="59"/>
      <c r="N287" s="59"/>
      <c r="O287" s="174"/>
    </row>
    <row r="288" spans="2:15" s="81" customFormat="1">
      <c r="B288" s="82"/>
      <c r="G288" s="59"/>
      <c r="H288" s="59"/>
      <c r="I288" s="59"/>
      <c r="J288" s="59"/>
      <c r="K288" s="59"/>
      <c r="L288" s="59"/>
      <c r="M288" s="59"/>
      <c r="N288" s="59"/>
      <c r="O288" s="174"/>
    </row>
    <row r="289" spans="2:15" s="81" customFormat="1">
      <c r="B289" s="82"/>
      <c r="G289" s="59"/>
      <c r="H289" s="59"/>
      <c r="I289" s="59"/>
      <c r="J289" s="59"/>
      <c r="K289" s="59"/>
      <c r="L289" s="59"/>
      <c r="M289" s="59"/>
      <c r="N289" s="59"/>
      <c r="O289" s="174"/>
    </row>
  </sheetData>
  <mergeCells count="92">
    <mergeCell ref="D78:G78"/>
    <mergeCell ref="D81:G81"/>
    <mergeCell ref="F83:G83"/>
    <mergeCell ref="F84:G84"/>
    <mergeCell ref="C95:G95"/>
    <mergeCell ref="D91:G91"/>
    <mergeCell ref="D92:G92"/>
    <mergeCell ref="F80:G80"/>
    <mergeCell ref="D96:G96"/>
    <mergeCell ref="D97:G97"/>
    <mergeCell ref="D101:G101"/>
    <mergeCell ref="B88:G88"/>
    <mergeCell ref="F82:G82"/>
    <mergeCell ref="F85:G85"/>
    <mergeCell ref="C90:G90"/>
    <mergeCell ref="D72:G72"/>
    <mergeCell ref="F63:G63"/>
    <mergeCell ref="F67:G67"/>
    <mergeCell ref="F68:G68"/>
    <mergeCell ref="F56:G56"/>
    <mergeCell ref="F59:G59"/>
    <mergeCell ref="F61:G61"/>
    <mergeCell ref="D60:G60"/>
    <mergeCell ref="F70:G70"/>
    <mergeCell ref="F71:G71"/>
    <mergeCell ref="F62:G62"/>
    <mergeCell ref="F76:G76"/>
    <mergeCell ref="F75:G75"/>
    <mergeCell ref="F79:G79"/>
    <mergeCell ref="F50:G50"/>
    <mergeCell ref="F51:G51"/>
    <mergeCell ref="F69:G69"/>
    <mergeCell ref="D66:G66"/>
    <mergeCell ref="F58:G58"/>
    <mergeCell ref="F57:G57"/>
    <mergeCell ref="F74:G74"/>
    <mergeCell ref="D77:G77"/>
    <mergeCell ref="D64:G64"/>
    <mergeCell ref="D65:G65"/>
    <mergeCell ref="D73:G73"/>
    <mergeCell ref="F54:G54"/>
    <mergeCell ref="F55:G55"/>
    <mergeCell ref="D117:G117"/>
    <mergeCell ref="D118:G118"/>
    <mergeCell ref="C111:G111"/>
    <mergeCell ref="C100:G100"/>
    <mergeCell ref="F105:G105"/>
    <mergeCell ref="F106:G106"/>
    <mergeCell ref="F115:G115"/>
    <mergeCell ref="F114:G114"/>
    <mergeCell ref="F103:G103"/>
    <mergeCell ref="F116:G116"/>
    <mergeCell ref="F113:G113"/>
    <mergeCell ref="F102:G102"/>
    <mergeCell ref="D112:G112"/>
    <mergeCell ref="D104:G104"/>
    <mergeCell ref="F52:G52"/>
    <mergeCell ref="F53:G53"/>
    <mergeCell ref="D33:G33"/>
    <mergeCell ref="D34:G34"/>
    <mergeCell ref="D35:G35"/>
    <mergeCell ref="F43:G43"/>
    <mergeCell ref="F45:G45"/>
    <mergeCell ref="D39:G39"/>
    <mergeCell ref="D42:G42"/>
    <mergeCell ref="F46:G46"/>
    <mergeCell ref="F47:G47"/>
    <mergeCell ref="F48:G48"/>
    <mergeCell ref="F49:G49"/>
    <mergeCell ref="F41:G41"/>
    <mergeCell ref="C38:G38"/>
    <mergeCell ref="F12:G12"/>
    <mergeCell ref="F19:G19"/>
    <mergeCell ref="F30:G30"/>
    <mergeCell ref="B8:G8"/>
    <mergeCell ref="F44:G44"/>
    <mergeCell ref="B7:G7"/>
    <mergeCell ref="B4:G5"/>
    <mergeCell ref="H4:N5"/>
    <mergeCell ref="F40:G40"/>
    <mergeCell ref="B1:N1"/>
    <mergeCell ref="D10:G10"/>
    <mergeCell ref="D25:G25"/>
    <mergeCell ref="D26:G26"/>
    <mergeCell ref="D32:G32"/>
    <mergeCell ref="D27:G27"/>
    <mergeCell ref="D31:G31"/>
    <mergeCell ref="C9:G9"/>
    <mergeCell ref="F24:G24"/>
    <mergeCell ref="F28:G28"/>
    <mergeCell ref="F29:G29"/>
    <mergeCell ref="F11:G11"/>
  </mergeCells>
  <phoneticPr fontId="25" type="noConversion"/>
  <printOptions horizontalCentered="1"/>
  <pageMargins left="0.59055118110236227" right="0.62992125984251968" top="0.39370078740157483" bottom="0.39370078740157483" header="0.19685039370078741" footer="0.19685039370078741"/>
  <pageSetup paperSize="9" scale="59" fitToHeight="0" orientation="landscape" r:id="rId1"/>
  <headerFooter alignWithMargins="0">
    <oddFooter>&amp;C&amp;"Garamond,Corsivo"&amp;P / &amp;N</oddFooter>
  </headerFooter>
  <rowBreaks count="2" manualBreakCount="2">
    <brk id="36" min="1" max="13" man="1"/>
    <brk id="88" min="1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289"/>
  <sheetViews>
    <sheetView showGridLines="0" view="pageBreakPreview" zoomScale="84" zoomScaleNormal="100" zoomScaleSheetLayoutView="84" workbookViewId="0">
      <pane xSplit="7" ySplit="8" topLeftCell="H92" activePane="bottomRight" state="frozen"/>
      <selection activeCell="I32" sqref="I32"/>
      <selection pane="topRight" activeCell="I32" sqref="I32"/>
      <selection pane="bottomLeft" activeCell="I32" sqref="I32"/>
      <selection pane="bottomRight" activeCell="N121" sqref="N121"/>
    </sheetView>
  </sheetViews>
  <sheetFormatPr defaultColWidth="10.42578125" defaultRowHeight="15"/>
  <cols>
    <col min="1" max="1" width="10.42578125" style="59"/>
    <col min="2" max="2" width="4" style="81" customWidth="1"/>
    <col min="3" max="3" width="4.5703125" style="81" customWidth="1"/>
    <col min="4" max="4" width="2.5703125" style="81" customWidth="1"/>
    <col min="5" max="6" width="4" style="81" customWidth="1"/>
    <col min="7" max="7" width="59.5703125" style="59" customWidth="1"/>
    <col min="8" max="12" width="23.140625" style="59" customWidth="1"/>
    <col min="13" max="13" width="19.7109375" style="59" customWidth="1"/>
    <col min="14" max="14" width="15.85546875" style="59" bestFit="1" customWidth="1"/>
    <col min="15" max="16384" width="10.42578125" style="59"/>
  </cols>
  <sheetData>
    <row r="1" spans="1:15" s="55" customFormat="1" ht="36.75" customHeight="1">
      <c r="B1" s="420" t="s">
        <v>957</v>
      </c>
      <c r="C1" s="420" t="s">
        <v>957</v>
      </c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56"/>
    </row>
    <row r="2" spans="1:15" s="55" customFormat="1">
      <c r="B2" s="57"/>
      <c r="C2" s="57"/>
      <c r="D2" s="57"/>
      <c r="E2" s="57"/>
      <c r="F2" s="57"/>
      <c r="G2" s="57"/>
    </row>
    <row r="3" spans="1:15" s="55" customFormat="1" ht="15.75" thickBot="1">
      <c r="B3" s="57"/>
      <c r="C3" s="57"/>
      <c r="D3" s="57"/>
      <c r="E3" s="57"/>
      <c r="F3" s="57"/>
      <c r="G3" s="57"/>
    </row>
    <row r="4" spans="1:15" s="58" customFormat="1">
      <c r="B4" s="408" t="s">
        <v>2620</v>
      </c>
      <c r="C4" s="409"/>
      <c r="D4" s="409"/>
      <c r="E4" s="409"/>
      <c r="F4" s="409"/>
      <c r="G4" s="431"/>
      <c r="H4" s="433" t="s">
        <v>3866</v>
      </c>
      <c r="I4" s="434"/>
      <c r="J4" s="434"/>
      <c r="K4" s="434"/>
      <c r="L4" s="434"/>
      <c r="M4" s="434"/>
      <c r="N4" s="435"/>
    </row>
    <row r="5" spans="1:15" s="58" customFormat="1" ht="15.75" thickBot="1">
      <c r="B5" s="410"/>
      <c r="C5" s="411"/>
      <c r="D5" s="411"/>
      <c r="E5" s="411"/>
      <c r="F5" s="411"/>
      <c r="G5" s="432"/>
      <c r="H5" s="436"/>
      <c r="I5" s="437"/>
      <c r="J5" s="437"/>
      <c r="K5" s="437"/>
      <c r="L5" s="437"/>
      <c r="M5" s="437"/>
      <c r="N5" s="438"/>
    </row>
    <row r="6" spans="1:15" ht="15" customHeight="1" thickBot="1">
      <c r="B6" s="60"/>
      <c r="C6" s="60"/>
      <c r="D6" s="60"/>
      <c r="E6" s="60"/>
      <c r="F6" s="60"/>
      <c r="G6" s="60"/>
      <c r="H6" s="61"/>
    </row>
    <row r="7" spans="1:15" ht="18">
      <c r="B7" s="405" t="s">
        <v>3870</v>
      </c>
      <c r="C7" s="406"/>
      <c r="D7" s="406"/>
      <c r="E7" s="406"/>
      <c r="F7" s="406"/>
      <c r="G7" s="407"/>
      <c r="H7" s="168" t="s">
        <v>3864</v>
      </c>
      <c r="I7" s="168" t="s">
        <v>3862</v>
      </c>
      <c r="J7" s="168" t="s">
        <v>3390</v>
      </c>
      <c r="K7" s="168" t="s">
        <v>3390</v>
      </c>
      <c r="L7" s="168" t="s">
        <v>3390</v>
      </c>
      <c r="M7" s="62" t="str">
        <f>CONCATENATE("ABWEICHUNG ",  I8, " / ", L8)</f>
        <v>ABWEICHUNG 2017 / 2020</v>
      </c>
      <c r="N7" s="63"/>
    </row>
    <row r="8" spans="1:15" ht="22.5" customHeight="1">
      <c r="B8" s="425" t="s">
        <v>3869</v>
      </c>
      <c r="C8" s="426"/>
      <c r="D8" s="426"/>
      <c r="E8" s="426"/>
      <c r="F8" s="426"/>
      <c r="G8" s="427"/>
      <c r="H8" s="64">
        <f>IF('CE statale'!H8=0,"",'CE statale'!H8)</f>
        <v>2016</v>
      </c>
      <c r="I8" s="64">
        <f>IF('CE statale'!I8=0,"",'CE statale'!I8)</f>
        <v>2017</v>
      </c>
      <c r="J8" s="64">
        <f>IF('CE statale'!J8=0,"",'CE statale'!J8)</f>
        <v>2018</v>
      </c>
      <c r="K8" s="64">
        <f>IF('CE statale'!K8=0,"",'CE statale'!K8)</f>
        <v>2019</v>
      </c>
      <c r="L8" s="64">
        <f>IF('CE statale'!L8=0,"",'CE statale'!L8)</f>
        <v>2020</v>
      </c>
      <c r="M8" s="65" t="s">
        <v>2454</v>
      </c>
      <c r="N8" s="66" t="s">
        <v>2708</v>
      </c>
    </row>
    <row r="9" spans="1:15" s="67" customFormat="1">
      <c r="A9" s="100"/>
      <c r="B9" s="101" t="s">
        <v>2716</v>
      </c>
      <c r="C9" s="423" t="s">
        <v>959</v>
      </c>
      <c r="D9" s="423"/>
      <c r="E9" s="423"/>
      <c r="F9" s="423"/>
      <c r="G9" s="424"/>
      <c r="H9" s="102" t="str">
        <f>IF('CE statale'!H9=0,"",'CE statale'!H9)</f>
        <v/>
      </c>
      <c r="I9" s="102" t="str">
        <f>IF('CE statale'!I9=0,"",'CE statale'!I9)</f>
        <v/>
      </c>
      <c r="J9" s="102" t="str">
        <f>IF('CE statale'!J9=0,"",'CE statale'!J9)</f>
        <v/>
      </c>
      <c r="K9" s="102" t="str">
        <f>IF('CE statale'!K9=0,"",'CE statale'!K9)</f>
        <v/>
      </c>
      <c r="L9" s="102" t="str">
        <f>IF('CE statale'!L9=0,"",'CE statale'!L9)</f>
        <v/>
      </c>
      <c r="M9" s="103" t="str">
        <f>IF('CE statale'!M9=0,"",'CE statale'!M9)</f>
        <v/>
      </c>
      <c r="N9" s="104" t="str">
        <f>IF('CE statale'!N9=0,"",'CE statale'!N9)</f>
        <v/>
      </c>
    </row>
    <row r="10" spans="1:15" s="67" customFormat="1">
      <c r="A10" s="100"/>
      <c r="B10" s="105"/>
      <c r="C10" s="106" t="s">
        <v>2372</v>
      </c>
      <c r="D10" s="421" t="s">
        <v>961</v>
      </c>
      <c r="E10" s="421"/>
      <c r="F10" s="421"/>
      <c r="G10" s="422"/>
      <c r="H10" s="107">
        <f>IF('CE statale'!H10=0,"",'CE statale'!H10)</f>
        <v>1130140887.3700001</v>
      </c>
      <c r="I10" s="107">
        <f>IF('CE statale'!I10=0,"",'CE statale'!I10)</f>
        <v>1169708831</v>
      </c>
      <c r="J10" s="107">
        <f>IF('CE statale'!J10=0,"",'CE statale'!J10)</f>
        <v>1193013338</v>
      </c>
      <c r="K10" s="107">
        <f>IF('CE statale'!K10=0,"",'CE statale'!K10)</f>
        <v>1212636638</v>
      </c>
      <c r="L10" s="107">
        <f>IF('CE statale'!L10=0,"",'CE statale'!L10)</f>
        <v>1223336638</v>
      </c>
      <c r="M10" s="108">
        <f>IF('CE statale'!M10=0,"",'CE statale'!M10)</f>
        <v>53627807</v>
      </c>
      <c r="N10" s="109">
        <f>IF('CE statale'!N10=0,"",'CE statale'!N10)</f>
        <v>4.5847142108137166E-2</v>
      </c>
    </row>
    <row r="11" spans="1:15" s="58" customFormat="1" ht="30" customHeight="1">
      <c r="A11" s="100" t="s">
        <v>237</v>
      </c>
      <c r="B11" s="110"/>
      <c r="C11" s="111"/>
      <c r="D11" s="112"/>
      <c r="E11" s="111" t="s">
        <v>2374</v>
      </c>
      <c r="F11" s="418" t="s">
        <v>1851</v>
      </c>
      <c r="G11" s="419"/>
      <c r="H11" s="114">
        <f>IF('CE statale'!H11=0,"",'CE statale'!H11)</f>
        <v>1108773711.9000001</v>
      </c>
      <c r="I11" s="114">
        <f>IF('CE statale'!I11=0,"",'CE statale'!I11)</f>
        <v>1146449231</v>
      </c>
      <c r="J11" s="114">
        <f>IF('CE statale'!J11=0,"",'CE statale'!J11)</f>
        <v>1169785138</v>
      </c>
      <c r="K11" s="114">
        <f>IF('CE statale'!K11=0,"",'CE statale'!K11)</f>
        <v>1189403638</v>
      </c>
      <c r="L11" s="114">
        <f>IF('CE statale'!L11=0,"",'CE statale'!L11)</f>
        <v>1200103638</v>
      </c>
      <c r="M11" s="115">
        <f>IF('CE statale'!M11=0,"",'CE statale'!M11)</f>
        <v>53654407</v>
      </c>
      <c r="N11" s="116">
        <f>IF('CE statale'!N11=0,"",'CE statale'!N11)</f>
        <v>4.6800508517241095E-2</v>
      </c>
    </row>
    <row r="12" spans="1:15" s="58" customFormat="1">
      <c r="A12" s="100"/>
      <c r="B12" s="110"/>
      <c r="C12" s="111"/>
      <c r="D12" s="112"/>
      <c r="E12" s="111" t="s">
        <v>2376</v>
      </c>
      <c r="F12" s="418" t="s">
        <v>1852</v>
      </c>
      <c r="G12" s="419"/>
      <c r="H12" s="114">
        <f>IF('CE statale'!H12=0,"",'CE statale'!H12)</f>
        <v>21367175.470000003</v>
      </c>
      <c r="I12" s="114">
        <f>IF('CE statale'!I12=0,"",'CE statale'!I12)</f>
        <v>22889400</v>
      </c>
      <c r="J12" s="114">
        <f>IF('CE statale'!J12=0,"",'CE statale'!J12)</f>
        <v>22858000</v>
      </c>
      <c r="K12" s="114">
        <f>IF('CE statale'!K12=0,"",'CE statale'!K12)</f>
        <v>22983000</v>
      </c>
      <c r="L12" s="114">
        <f>IF('CE statale'!L12=0,"",'CE statale'!L12)</f>
        <v>22983000</v>
      </c>
      <c r="M12" s="115">
        <f>IF('CE statale'!M12=0,"",'CE statale'!M12)</f>
        <v>93600</v>
      </c>
      <c r="N12" s="116">
        <f>IF('CE statale'!N12=0,"",'CE statale'!N12)</f>
        <v>4.0892290754672468E-3</v>
      </c>
    </row>
    <row r="13" spans="1:15" s="68" customFormat="1" ht="30" customHeight="1">
      <c r="A13" s="100" t="s">
        <v>2378</v>
      </c>
      <c r="B13" s="117"/>
      <c r="C13" s="118"/>
      <c r="D13" s="119"/>
      <c r="E13" s="118"/>
      <c r="F13" s="120" t="s">
        <v>2372</v>
      </c>
      <c r="G13" s="123" t="s">
        <v>1853</v>
      </c>
      <c r="H13" s="121" t="str">
        <f>IF('CE statale'!H13=0,"",'CE statale'!H13)</f>
        <v/>
      </c>
      <c r="I13" s="121" t="str">
        <f>IF('CE statale'!I13=0,"",'CE statale'!I13)</f>
        <v/>
      </c>
      <c r="J13" s="121" t="str">
        <f>IF('CE statale'!J13=0,"",'CE statale'!J13)</f>
        <v/>
      </c>
      <c r="K13" s="121" t="str">
        <f>IF('CE statale'!K13=0,"",'CE statale'!K13)</f>
        <v/>
      </c>
      <c r="L13" s="121" t="str">
        <f>IF('CE statale'!L13=0,"",'CE statale'!L13)</f>
        <v/>
      </c>
      <c r="M13" s="121" t="str">
        <f>IF('CE statale'!M13=0,"",'CE statale'!M13)</f>
        <v/>
      </c>
      <c r="N13" s="116" t="str">
        <f>IF('CE statale'!N13=0,"",'CE statale'!N13)</f>
        <v xml:space="preserve">-    </v>
      </c>
    </row>
    <row r="14" spans="1:15" s="68" customFormat="1" ht="30" customHeight="1">
      <c r="A14" s="122" t="s">
        <v>2380</v>
      </c>
      <c r="B14" s="117"/>
      <c r="C14" s="118"/>
      <c r="D14" s="119"/>
      <c r="E14" s="118"/>
      <c r="F14" s="120" t="s">
        <v>2381</v>
      </c>
      <c r="G14" s="123" t="s">
        <v>1854</v>
      </c>
      <c r="H14" s="121" t="str">
        <f>IF('CE statale'!H14=0,"",'CE statale'!H14)</f>
        <v/>
      </c>
      <c r="I14" s="121" t="str">
        <f>IF('CE statale'!I14=0,"",'CE statale'!I14)</f>
        <v/>
      </c>
      <c r="J14" s="121" t="str">
        <f>IF('CE statale'!J14=0,"",'CE statale'!J14)</f>
        <v/>
      </c>
      <c r="K14" s="121" t="str">
        <f>IF('CE statale'!K14=0,"",'CE statale'!K14)</f>
        <v/>
      </c>
      <c r="L14" s="121" t="str">
        <f>IF('CE statale'!L14=0,"",'CE statale'!L14)</f>
        <v/>
      </c>
      <c r="M14" s="121" t="str">
        <f>IF('CE statale'!M14=0,"",'CE statale'!M14)</f>
        <v/>
      </c>
      <c r="N14" s="116" t="str">
        <f>IF('CE statale'!N14=0,"",'CE statale'!N14)</f>
        <v xml:space="preserve">-    </v>
      </c>
    </row>
    <row r="15" spans="1:15" s="68" customFormat="1" ht="30" customHeight="1">
      <c r="A15" s="100" t="s">
        <v>2383</v>
      </c>
      <c r="B15" s="117"/>
      <c r="C15" s="118"/>
      <c r="D15" s="119"/>
      <c r="E15" s="118"/>
      <c r="F15" s="120" t="s">
        <v>2384</v>
      </c>
      <c r="G15" s="123" t="s">
        <v>1855</v>
      </c>
      <c r="H15" s="121">
        <f>IF('CE statale'!H15=0,"",'CE statale'!H15)</f>
        <v>21367175.470000003</v>
      </c>
      <c r="I15" s="121">
        <f>IF('CE statale'!I15=0,"",'CE statale'!I15)</f>
        <v>22889400</v>
      </c>
      <c r="J15" s="121">
        <f>IF('CE statale'!J15=0,"",'CE statale'!J15)</f>
        <v>22858000</v>
      </c>
      <c r="K15" s="121">
        <f>IF('CE statale'!K15=0,"",'CE statale'!K15)</f>
        <v>22983000</v>
      </c>
      <c r="L15" s="121">
        <f>IF('CE statale'!L15=0,"",'CE statale'!L15)</f>
        <v>22983000</v>
      </c>
      <c r="M15" s="121">
        <f>IF('CE statale'!M15=0,"",'CE statale'!M15)</f>
        <v>93600</v>
      </c>
      <c r="N15" s="116">
        <f>IF('CE statale'!N15=0,"",'CE statale'!N15)</f>
        <v>4.0892290754672468E-3</v>
      </c>
    </row>
    <row r="16" spans="1:15" s="68" customFormat="1" ht="30" customHeight="1">
      <c r="A16" s="122" t="s">
        <v>2386</v>
      </c>
      <c r="B16" s="117"/>
      <c r="C16" s="118"/>
      <c r="D16" s="119"/>
      <c r="E16" s="118"/>
      <c r="F16" s="120" t="s">
        <v>2387</v>
      </c>
      <c r="G16" s="123" t="s">
        <v>1856</v>
      </c>
      <c r="H16" s="121" t="str">
        <f>IF('CE statale'!H16=0,"",'CE statale'!H16)</f>
        <v/>
      </c>
      <c r="I16" s="121" t="str">
        <f>IF('CE statale'!I16=0,"",'CE statale'!I16)</f>
        <v/>
      </c>
      <c r="J16" s="121" t="str">
        <f>IF('CE statale'!J16=0,"",'CE statale'!J16)</f>
        <v/>
      </c>
      <c r="K16" s="121" t="str">
        <f>IF('CE statale'!K16=0,"",'CE statale'!K16)</f>
        <v/>
      </c>
      <c r="L16" s="121" t="str">
        <f>IF('CE statale'!L16=0,"",'CE statale'!L16)</f>
        <v/>
      </c>
      <c r="M16" s="121" t="str">
        <f>IF('CE statale'!M16=0,"",'CE statale'!M16)</f>
        <v/>
      </c>
      <c r="N16" s="116" t="str">
        <f>IF('CE statale'!N16=0,"",'CE statale'!N16)</f>
        <v xml:space="preserve">-    </v>
      </c>
    </row>
    <row r="17" spans="1:14" s="68" customFormat="1" ht="30" customHeight="1">
      <c r="A17" s="100" t="s">
        <v>3127</v>
      </c>
      <c r="B17" s="117"/>
      <c r="C17" s="118"/>
      <c r="D17" s="119"/>
      <c r="E17" s="118"/>
      <c r="F17" s="120" t="s">
        <v>3128</v>
      </c>
      <c r="G17" s="123" t="s">
        <v>1857</v>
      </c>
      <c r="H17" s="121" t="str">
        <f>IF('CE statale'!H17=0,"",'CE statale'!H17)</f>
        <v/>
      </c>
      <c r="I17" s="121" t="str">
        <f>IF('CE statale'!I17=0,"",'CE statale'!I17)</f>
        <v/>
      </c>
      <c r="J17" s="121" t="str">
        <f>IF('CE statale'!J17=0,"",'CE statale'!J17)</f>
        <v/>
      </c>
      <c r="K17" s="121" t="str">
        <f>IF('CE statale'!K17=0,"",'CE statale'!K17)</f>
        <v/>
      </c>
      <c r="L17" s="121" t="str">
        <f>IF('CE statale'!L17=0,"",'CE statale'!L17)</f>
        <v/>
      </c>
      <c r="M17" s="121" t="str">
        <f>IF('CE statale'!M17=0,"",'CE statale'!M17)</f>
        <v/>
      </c>
      <c r="N17" s="124" t="str">
        <f>IF('CE statale'!N17=0,"",'CE statale'!N17)</f>
        <v xml:space="preserve">-    </v>
      </c>
    </row>
    <row r="18" spans="1:14" s="68" customFormat="1">
      <c r="A18" s="122" t="s">
        <v>3130</v>
      </c>
      <c r="B18" s="117"/>
      <c r="C18" s="118"/>
      <c r="D18" s="119"/>
      <c r="E18" s="118"/>
      <c r="F18" s="120" t="s">
        <v>3131</v>
      </c>
      <c r="G18" s="123" t="s">
        <v>3291</v>
      </c>
      <c r="H18" s="121" t="str">
        <f>IF('CE statale'!H18=0,"",'CE statale'!H18)</f>
        <v/>
      </c>
      <c r="I18" s="121" t="str">
        <f>IF('CE statale'!I18=0,"",'CE statale'!I18)</f>
        <v/>
      </c>
      <c r="J18" s="121" t="str">
        <f>IF('CE statale'!J18=0,"",'CE statale'!J18)</f>
        <v/>
      </c>
      <c r="K18" s="121" t="str">
        <f>IF('CE statale'!K18=0,"",'CE statale'!K18)</f>
        <v/>
      </c>
      <c r="L18" s="121" t="str">
        <f>IF('CE statale'!L18=0,"",'CE statale'!L18)</f>
        <v/>
      </c>
      <c r="M18" s="121" t="str">
        <f>IF('CE statale'!M18=0,"",'CE statale'!M18)</f>
        <v/>
      </c>
      <c r="N18" s="116" t="str">
        <f>IF('CE statale'!N18=0,"",'CE statale'!N18)</f>
        <v xml:space="preserve">-    </v>
      </c>
    </row>
    <row r="19" spans="1:14" s="58" customFormat="1">
      <c r="A19" s="100"/>
      <c r="B19" s="110"/>
      <c r="C19" s="111"/>
      <c r="D19" s="112"/>
      <c r="E19" s="111" t="s">
        <v>3133</v>
      </c>
      <c r="F19" s="418" t="s">
        <v>1858</v>
      </c>
      <c r="G19" s="419"/>
      <c r="H19" s="114" t="str">
        <f>IF('CE statale'!H19=0,"",'CE statale'!H19)</f>
        <v/>
      </c>
      <c r="I19" s="114">
        <f>IF('CE statale'!I19=0,"",'CE statale'!I19)</f>
        <v>370200</v>
      </c>
      <c r="J19" s="114">
        <f>IF('CE statale'!J19=0,"",'CE statale'!J19)</f>
        <v>370200</v>
      </c>
      <c r="K19" s="114">
        <f>IF('CE statale'!K19=0,"",'CE statale'!K19)</f>
        <v>250000</v>
      </c>
      <c r="L19" s="114">
        <f>IF('CE statale'!L19=0,"",'CE statale'!L19)</f>
        <v>250000</v>
      </c>
      <c r="M19" s="115">
        <f>IF('CE statale'!M19=0,"",'CE statale'!M19)</f>
        <v>-120200</v>
      </c>
      <c r="N19" s="116">
        <f>IF('CE statale'!N19=0,"",'CE statale'!N19)</f>
        <v>-0.32468935710426794</v>
      </c>
    </row>
    <row r="20" spans="1:14" s="58" customFormat="1">
      <c r="A20" s="100" t="s">
        <v>3135</v>
      </c>
      <c r="B20" s="110"/>
      <c r="C20" s="111"/>
      <c r="D20" s="112"/>
      <c r="E20" s="112"/>
      <c r="F20" s="125" t="s">
        <v>2372</v>
      </c>
      <c r="G20" s="123" t="s">
        <v>1859</v>
      </c>
      <c r="H20" s="121" t="str">
        <f>IF('CE statale'!H20=0,"",'CE statale'!H20)</f>
        <v/>
      </c>
      <c r="I20" s="121" t="str">
        <f>IF('CE statale'!I20=0,"",'CE statale'!I20)</f>
        <v/>
      </c>
      <c r="J20" s="121" t="str">
        <f>IF('CE statale'!J20=0,"",'CE statale'!J20)</f>
        <v/>
      </c>
      <c r="K20" s="121" t="str">
        <f>IF('CE statale'!K20=0,"",'CE statale'!K20)</f>
        <v/>
      </c>
      <c r="L20" s="121" t="str">
        <f>IF('CE statale'!L20=0,"",'CE statale'!L20)</f>
        <v/>
      </c>
      <c r="M20" s="121" t="str">
        <f>IF('CE statale'!M20=0,"",'CE statale'!M20)</f>
        <v/>
      </c>
      <c r="N20" s="126" t="str">
        <f>IF('CE statale'!N20=0,"",'CE statale'!N20)</f>
        <v xml:space="preserve">-    </v>
      </c>
    </row>
    <row r="21" spans="1:14" s="58" customFormat="1">
      <c r="A21" s="100" t="s">
        <v>3075</v>
      </c>
      <c r="B21" s="110"/>
      <c r="C21" s="111"/>
      <c r="D21" s="112"/>
      <c r="E21" s="112"/>
      <c r="F21" s="125" t="s">
        <v>2381</v>
      </c>
      <c r="G21" s="123" t="s">
        <v>1860</v>
      </c>
      <c r="H21" s="121" t="str">
        <f>IF('CE statale'!H21=0,"",'CE statale'!H21)</f>
        <v/>
      </c>
      <c r="I21" s="121" t="str">
        <f>IF('CE statale'!I21=0,"",'CE statale'!I21)</f>
        <v/>
      </c>
      <c r="J21" s="121" t="str">
        <f>IF('CE statale'!J21=0,"",'CE statale'!J21)</f>
        <v/>
      </c>
      <c r="K21" s="121" t="str">
        <f>IF('CE statale'!K21=0,"",'CE statale'!K21)</f>
        <v/>
      </c>
      <c r="L21" s="121" t="str">
        <f>IF('CE statale'!L21=0,"",'CE statale'!L21)</f>
        <v/>
      </c>
      <c r="M21" s="121" t="str">
        <f>IF('CE statale'!M21=0,"",'CE statale'!M21)</f>
        <v/>
      </c>
      <c r="N21" s="126" t="str">
        <f>IF('CE statale'!N21=0,"",'CE statale'!N21)</f>
        <v xml:space="preserve">-    </v>
      </c>
    </row>
    <row r="22" spans="1:14" s="58" customFormat="1">
      <c r="A22" s="100" t="s">
        <v>2570</v>
      </c>
      <c r="B22" s="110"/>
      <c r="C22" s="111"/>
      <c r="D22" s="112"/>
      <c r="E22" s="112"/>
      <c r="F22" s="125" t="s">
        <v>2384</v>
      </c>
      <c r="G22" s="123" t="s">
        <v>1861</v>
      </c>
      <c r="H22" s="121" t="str">
        <f>IF('CE statale'!H22=0,"",'CE statale'!H22)</f>
        <v/>
      </c>
      <c r="I22" s="121">
        <f>IF('CE statale'!I22=0,"",'CE statale'!I22)</f>
        <v>370200</v>
      </c>
      <c r="J22" s="121">
        <f>IF('CE statale'!J22=0,"",'CE statale'!J22)</f>
        <v>370200</v>
      </c>
      <c r="K22" s="121">
        <f>IF('CE statale'!K22=0,"",'CE statale'!K22)</f>
        <v>250000</v>
      </c>
      <c r="L22" s="121">
        <f>IF('CE statale'!L22=0,"",'CE statale'!L22)</f>
        <v>250000</v>
      </c>
      <c r="M22" s="121">
        <f>IF('CE statale'!M22=0,"",'CE statale'!M22)</f>
        <v>-120200</v>
      </c>
      <c r="N22" s="126">
        <f>IF('CE statale'!N22=0,"",'CE statale'!N22)</f>
        <v>-0.32468935710426794</v>
      </c>
    </row>
    <row r="23" spans="1:14" s="58" customFormat="1">
      <c r="A23" s="100" t="s">
        <v>3084</v>
      </c>
      <c r="B23" s="110"/>
      <c r="C23" s="111"/>
      <c r="D23" s="112"/>
      <c r="E23" s="112"/>
      <c r="F23" s="125" t="s">
        <v>2387</v>
      </c>
      <c r="G23" s="123" t="s">
        <v>1862</v>
      </c>
      <c r="H23" s="121" t="str">
        <f>IF('CE statale'!H23=0,"",'CE statale'!H23)</f>
        <v/>
      </c>
      <c r="I23" s="121" t="str">
        <f>IF('CE statale'!I23=0,"",'CE statale'!I23)</f>
        <v/>
      </c>
      <c r="J23" s="121" t="str">
        <f>IF('CE statale'!J23=0,"",'CE statale'!J23)</f>
        <v/>
      </c>
      <c r="K23" s="121" t="str">
        <f>IF('CE statale'!K23=0,"",'CE statale'!K23)</f>
        <v/>
      </c>
      <c r="L23" s="121" t="str">
        <f>IF('CE statale'!L23=0,"",'CE statale'!L23)</f>
        <v/>
      </c>
      <c r="M23" s="121" t="str">
        <f>IF('CE statale'!M23=0,"",'CE statale'!M23)</f>
        <v/>
      </c>
      <c r="N23" s="126" t="str">
        <f>IF('CE statale'!N23=0,"",'CE statale'!N23)</f>
        <v xml:space="preserve">-    </v>
      </c>
    </row>
    <row r="24" spans="1:14" s="58" customFormat="1">
      <c r="A24" s="100" t="s">
        <v>3140</v>
      </c>
      <c r="B24" s="110"/>
      <c r="C24" s="111"/>
      <c r="D24" s="112"/>
      <c r="E24" s="111" t="s">
        <v>3141</v>
      </c>
      <c r="F24" s="418" t="s">
        <v>1863</v>
      </c>
      <c r="G24" s="419"/>
      <c r="H24" s="114" t="str">
        <f>IF('CE statale'!H24=0,"",'CE statale'!H24)</f>
        <v/>
      </c>
      <c r="I24" s="114" t="str">
        <f>IF('CE statale'!I24=0,"",'CE statale'!I24)</f>
        <v/>
      </c>
      <c r="J24" s="114" t="str">
        <f>IF('CE statale'!J24=0,"",'CE statale'!J24)</f>
        <v/>
      </c>
      <c r="K24" s="114" t="str">
        <f>IF('CE statale'!K24=0,"",'CE statale'!K24)</f>
        <v/>
      </c>
      <c r="L24" s="114" t="str">
        <f>IF('CE statale'!L24=0,"",'CE statale'!L24)</f>
        <v/>
      </c>
      <c r="M24" s="115" t="str">
        <f>IF('CE statale'!M24=0,"",'CE statale'!M24)</f>
        <v/>
      </c>
      <c r="N24" s="116" t="str">
        <f>IF('CE statale'!N24=0,"",'CE statale'!N24)</f>
        <v xml:space="preserve">-    </v>
      </c>
    </row>
    <row r="25" spans="1:14" s="67" customFormat="1" ht="30" customHeight="1">
      <c r="A25" s="100" t="s">
        <v>3143</v>
      </c>
      <c r="B25" s="127"/>
      <c r="C25" s="106" t="s">
        <v>2381</v>
      </c>
      <c r="D25" s="421" t="s">
        <v>1864</v>
      </c>
      <c r="E25" s="421"/>
      <c r="F25" s="421"/>
      <c r="G25" s="422"/>
      <c r="H25" s="107">
        <f>IF('CE statale'!H25=0,"",'CE statale'!H25)</f>
        <v>-83042.06</v>
      </c>
      <c r="I25" s="107" t="str">
        <f>IF('CE statale'!I25=0,"",'CE statale'!I25)</f>
        <v/>
      </c>
      <c r="J25" s="107" t="str">
        <f>IF('CE statale'!J25=0,"",'CE statale'!J25)</f>
        <v/>
      </c>
      <c r="K25" s="107" t="str">
        <f>IF('CE statale'!K25=0,"",'CE statale'!K25)</f>
        <v/>
      </c>
      <c r="L25" s="107" t="str">
        <f>IF('CE statale'!L25=0,"",'CE statale'!L25)</f>
        <v/>
      </c>
      <c r="M25" s="108" t="str">
        <f>IF('CE statale'!M25=0,"",'CE statale'!M25)</f>
        <v/>
      </c>
      <c r="N25" s="109" t="str">
        <f>IF('CE statale'!N25=0,"",'CE statale'!N25)</f>
        <v xml:space="preserve">-    </v>
      </c>
    </row>
    <row r="26" spans="1:14" s="67" customFormat="1" ht="30" customHeight="1">
      <c r="A26" s="100" t="s">
        <v>3143</v>
      </c>
      <c r="B26" s="127"/>
      <c r="C26" s="106" t="s">
        <v>2384</v>
      </c>
      <c r="D26" s="421" t="s">
        <v>1865</v>
      </c>
      <c r="E26" s="421"/>
      <c r="F26" s="421"/>
      <c r="G26" s="422"/>
      <c r="H26" s="107">
        <f>IF('CE statale'!H26=0,"",'CE statale'!H26)</f>
        <v>230121.36</v>
      </c>
      <c r="I26" s="107" t="str">
        <f>IF('CE statale'!I26=0,"",'CE statale'!I26)</f>
        <v/>
      </c>
      <c r="J26" s="107" t="str">
        <f>IF('CE statale'!J26=0,"",'CE statale'!J26)</f>
        <v/>
      </c>
      <c r="K26" s="107" t="str">
        <f>IF('CE statale'!K26=0,"",'CE statale'!K26)</f>
        <v/>
      </c>
      <c r="L26" s="107" t="str">
        <f>IF('CE statale'!L26=0,"",'CE statale'!L26)</f>
        <v/>
      </c>
      <c r="M26" s="108" t="str">
        <f>IF('CE statale'!M26=0,"",'CE statale'!M26)</f>
        <v/>
      </c>
      <c r="N26" s="109" t="str">
        <f>IF('CE statale'!N26=0,"",'CE statale'!N26)</f>
        <v xml:space="preserve">-    </v>
      </c>
    </row>
    <row r="27" spans="1:14" s="67" customFormat="1" ht="30" customHeight="1">
      <c r="A27" s="100"/>
      <c r="B27" s="105"/>
      <c r="C27" s="106" t="s">
        <v>2387</v>
      </c>
      <c r="D27" s="421" t="s">
        <v>1866</v>
      </c>
      <c r="E27" s="421"/>
      <c r="F27" s="421"/>
      <c r="G27" s="422"/>
      <c r="H27" s="107">
        <f>IF('CE statale'!H27=0,"",'CE statale'!H27)</f>
        <v>58840647.679999992</v>
      </c>
      <c r="I27" s="107">
        <f>IF('CE statale'!I27=0,"",'CE statale'!I27)</f>
        <v>58128600</v>
      </c>
      <c r="J27" s="107">
        <f>IF('CE statale'!J27=0,"",'CE statale'!J27)</f>
        <v>58857900</v>
      </c>
      <c r="K27" s="107">
        <f>IF('CE statale'!K27=0,"",'CE statale'!K27)</f>
        <v>58857900</v>
      </c>
      <c r="L27" s="107">
        <f>IF('CE statale'!L27=0,"",'CE statale'!L27)</f>
        <v>58953100</v>
      </c>
      <c r="M27" s="108">
        <f>IF('CE statale'!M27=0,"",'CE statale'!M27)</f>
        <v>824500</v>
      </c>
      <c r="N27" s="109">
        <f>IF('CE statale'!N27=0,"",'CE statale'!N27)</f>
        <v>1.4184067739460437E-2</v>
      </c>
    </row>
    <row r="28" spans="1:14" s="58" customFormat="1" ht="30" customHeight="1">
      <c r="A28" s="100" t="s">
        <v>3147</v>
      </c>
      <c r="B28" s="110"/>
      <c r="C28" s="111"/>
      <c r="D28" s="112"/>
      <c r="E28" s="111" t="s">
        <v>2374</v>
      </c>
      <c r="F28" s="418" t="s">
        <v>1867</v>
      </c>
      <c r="G28" s="419"/>
      <c r="H28" s="114">
        <f>IF('CE statale'!H28=0,"",'CE statale'!H28)</f>
        <v>41577881.589999996</v>
      </c>
      <c r="I28" s="114">
        <f>IF('CE statale'!I28=0,"",'CE statale'!I28)</f>
        <v>40590000</v>
      </c>
      <c r="J28" s="114">
        <f>IF('CE statale'!J28=0,"",'CE statale'!J28)</f>
        <v>41319300</v>
      </c>
      <c r="K28" s="114">
        <f>IF('CE statale'!K28=0,"",'CE statale'!K28)</f>
        <v>41319300</v>
      </c>
      <c r="L28" s="114">
        <f>IF('CE statale'!L28=0,"",'CE statale'!L28)</f>
        <v>41414500</v>
      </c>
      <c r="M28" s="115">
        <f>IF('CE statale'!M28=0,"",'CE statale'!M28)</f>
        <v>824500</v>
      </c>
      <c r="N28" s="116">
        <f>IF('CE statale'!N28=0,"",'CE statale'!N28)</f>
        <v>2.031288494703129E-2</v>
      </c>
    </row>
    <row r="29" spans="1:14" s="58" customFormat="1">
      <c r="A29" s="100" t="s">
        <v>3149</v>
      </c>
      <c r="B29" s="110"/>
      <c r="C29" s="111"/>
      <c r="D29" s="112"/>
      <c r="E29" s="111" t="s">
        <v>2376</v>
      </c>
      <c r="F29" s="418" t="s">
        <v>1868</v>
      </c>
      <c r="G29" s="419"/>
      <c r="H29" s="114">
        <f>IF('CE statale'!H29=0,"",'CE statale'!H29)</f>
        <v>2832262.04</v>
      </c>
      <c r="I29" s="114">
        <f>IF('CE statale'!I29=0,"",'CE statale'!I29)</f>
        <v>2895000</v>
      </c>
      <c r="J29" s="114">
        <f>IF('CE statale'!J29=0,"",'CE statale'!J29)</f>
        <v>2895000</v>
      </c>
      <c r="K29" s="114">
        <f>IF('CE statale'!K29=0,"",'CE statale'!K29)</f>
        <v>2895000</v>
      </c>
      <c r="L29" s="114">
        <f>IF('CE statale'!L29=0,"",'CE statale'!L29)</f>
        <v>2895000</v>
      </c>
      <c r="M29" s="115" t="str">
        <f>IF('CE statale'!M29=0,"",'CE statale'!M29)</f>
        <v/>
      </c>
      <c r="N29" s="116" t="str">
        <f>IF('CE statale'!N29=0,"",'CE statale'!N29)</f>
        <v/>
      </c>
    </row>
    <row r="30" spans="1:14" s="58" customFormat="1">
      <c r="A30" s="100" t="s">
        <v>3151</v>
      </c>
      <c r="B30" s="110"/>
      <c r="C30" s="111"/>
      <c r="D30" s="112"/>
      <c r="E30" s="111" t="s">
        <v>3133</v>
      </c>
      <c r="F30" s="418" t="s">
        <v>1869</v>
      </c>
      <c r="G30" s="419"/>
      <c r="H30" s="114">
        <f>IF('CE statale'!H30=0,"",'CE statale'!H30)</f>
        <v>14430504.049999997</v>
      </c>
      <c r="I30" s="114">
        <f>IF('CE statale'!I30=0,"",'CE statale'!I30)</f>
        <v>14643600</v>
      </c>
      <c r="J30" s="114">
        <f>IF('CE statale'!J30=0,"",'CE statale'!J30)</f>
        <v>14643600</v>
      </c>
      <c r="K30" s="114">
        <f>IF('CE statale'!K30=0,"",'CE statale'!K30)</f>
        <v>14643600</v>
      </c>
      <c r="L30" s="114">
        <f>IF('CE statale'!L30=0,"",'CE statale'!L30)</f>
        <v>14643600</v>
      </c>
      <c r="M30" s="115" t="str">
        <f>IF('CE statale'!M30=0,"",'CE statale'!M30)</f>
        <v/>
      </c>
      <c r="N30" s="116" t="str">
        <f>IF('CE statale'!N30=0,"",'CE statale'!N30)</f>
        <v/>
      </c>
    </row>
    <row r="31" spans="1:14" s="67" customFormat="1">
      <c r="A31" s="100" t="s">
        <v>3153</v>
      </c>
      <c r="B31" s="127"/>
      <c r="C31" s="106" t="s">
        <v>3128</v>
      </c>
      <c r="D31" s="421" t="s">
        <v>1870</v>
      </c>
      <c r="E31" s="421"/>
      <c r="F31" s="421"/>
      <c r="G31" s="422"/>
      <c r="H31" s="107">
        <f>IF('CE statale'!H31=0,"",'CE statale'!H31)</f>
        <v>17780186.899999999</v>
      </c>
      <c r="I31" s="107">
        <f>IF('CE statale'!I31=0,"",'CE statale'!I31)</f>
        <v>16698145.970000001</v>
      </c>
      <c r="J31" s="107">
        <f>IF('CE statale'!J31=0,"",'CE statale'!J31)</f>
        <v>16698000</v>
      </c>
      <c r="K31" s="107">
        <f>IF('CE statale'!K31=0,"",'CE statale'!K31)</f>
        <v>16698000</v>
      </c>
      <c r="L31" s="107">
        <f>IF('CE statale'!L31=0,"",'CE statale'!L31)</f>
        <v>16698000</v>
      </c>
      <c r="M31" s="108">
        <f>IF('CE statale'!M31=0,"",'CE statale'!M31)</f>
        <v>-145.97000000067055</v>
      </c>
      <c r="N31" s="109">
        <f>IF('CE statale'!N31=0,"",'CE statale'!N31)</f>
        <v>-8.7416890631403766E-6</v>
      </c>
    </row>
    <row r="32" spans="1:14" s="67" customFormat="1">
      <c r="A32" s="100" t="s">
        <v>3155</v>
      </c>
      <c r="B32" s="127"/>
      <c r="C32" s="106" t="s">
        <v>3131</v>
      </c>
      <c r="D32" s="421" t="s">
        <v>1148</v>
      </c>
      <c r="E32" s="421"/>
      <c r="F32" s="421"/>
      <c r="G32" s="422"/>
      <c r="H32" s="107">
        <f>IF('CE statale'!H32=0,"",'CE statale'!H32)</f>
        <v>19061250.120000001</v>
      </c>
      <c r="I32" s="107">
        <f>IF('CE statale'!I32=0,"",'CE statale'!I32)</f>
        <v>19135000</v>
      </c>
      <c r="J32" s="107">
        <f>IF('CE statale'!J32=0,"",'CE statale'!J32)</f>
        <v>20680000</v>
      </c>
      <c r="K32" s="107">
        <f>IF('CE statale'!K32=0,"",'CE statale'!K32)</f>
        <v>20680000</v>
      </c>
      <c r="L32" s="107">
        <f>IF('CE statale'!L32=0,"",'CE statale'!L32)</f>
        <v>21180000</v>
      </c>
      <c r="M32" s="108">
        <f>IF('CE statale'!M32=0,"",'CE statale'!M32)</f>
        <v>2045000</v>
      </c>
      <c r="N32" s="109">
        <f>IF('CE statale'!N32=0,"",'CE statale'!N32)</f>
        <v>0.106872223673896</v>
      </c>
    </row>
    <row r="33" spans="1:14" s="67" customFormat="1">
      <c r="A33" s="100" t="s">
        <v>3157</v>
      </c>
      <c r="B33" s="127"/>
      <c r="C33" s="106" t="s">
        <v>3158</v>
      </c>
      <c r="D33" s="421" t="s">
        <v>1149</v>
      </c>
      <c r="E33" s="421"/>
      <c r="F33" s="421"/>
      <c r="G33" s="422"/>
      <c r="H33" s="107">
        <f>IF('CE statale'!H33=0,"",'CE statale'!H33)</f>
        <v>21522758.140000001</v>
      </c>
      <c r="I33" s="107">
        <f>IF('CE statale'!I33=0,"",'CE statale'!I33)</f>
        <v>21523000</v>
      </c>
      <c r="J33" s="107">
        <f>IF('CE statale'!J33=0,"",'CE statale'!J33)</f>
        <v>21523000</v>
      </c>
      <c r="K33" s="107">
        <f>IF('CE statale'!K33=0,"",'CE statale'!K33)</f>
        <v>21523000</v>
      </c>
      <c r="L33" s="107">
        <f>IF('CE statale'!L33=0,"",'CE statale'!L33)</f>
        <v>21523000</v>
      </c>
      <c r="M33" s="108" t="str">
        <f>IF('CE statale'!M33=0,"",'CE statale'!M33)</f>
        <v/>
      </c>
      <c r="N33" s="109" t="str">
        <f>IF('CE statale'!N33=0,"",'CE statale'!N33)</f>
        <v/>
      </c>
    </row>
    <row r="34" spans="1:14" s="67" customFormat="1" ht="30" customHeight="1">
      <c r="A34" s="100" t="s">
        <v>3160</v>
      </c>
      <c r="B34" s="127"/>
      <c r="C34" s="106" t="s">
        <v>3161</v>
      </c>
      <c r="D34" s="421" t="s">
        <v>1150</v>
      </c>
      <c r="E34" s="421"/>
      <c r="F34" s="421"/>
      <c r="G34" s="422"/>
      <c r="H34" s="107" t="str">
        <f>IF('CE statale'!H34=0,"",'CE statale'!H34)</f>
        <v/>
      </c>
      <c r="I34" s="107" t="str">
        <f>IF('CE statale'!I34=0,"",'CE statale'!I34)</f>
        <v/>
      </c>
      <c r="J34" s="107" t="str">
        <f>IF('CE statale'!J34=0,"",'CE statale'!J34)</f>
        <v/>
      </c>
      <c r="K34" s="107" t="str">
        <f>IF('CE statale'!K34=0,"",'CE statale'!K34)</f>
        <v/>
      </c>
      <c r="L34" s="107" t="str">
        <f>IF('CE statale'!L34=0,"",'CE statale'!L34)</f>
        <v/>
      </c>
      <c r="M34" s="108" t="str">
        <f>IF('CE statale'!M34=0,"",'CE statale'!M34)</f>
        <v/>
      </c>
      <c r="N34" s="109" t="str">
        <f>IF('CE statale'!N34=0,"",'CE statale'!N34)</f>
        <v xml:space="preserve">-    </v>
      </c>
    </row>
    <row r="35" spans="1:14" s="67" customFormat="1">
      <c r="A35" s="100" t="s">
        <v>3163</v>
      </c>
      <c r="B35" s="127"/>
      <c r="C35" s="106" t="s">
        <v>3164</v>
      </c>
      <c r="D35" s="421" t="s">
        <v>1151</v>
      </c>
      <c r="E35" s="421"/>
      <c r="F35" s="421"/>
      <c r="G35" s="422"/>
      <c r="H35" s="107">
        <f>IF('CE statale'!H35=0,"",'CE statale'!H35)</f>
        <v>5121322</v>
      </c>
      <c r="I35" s="107">
        <f>IF('CE statale'!I35=0,"",'CE statale'!I35)</f>
        <v>4161930</v>
      </c>
      <c r="J35" s="107">
        <f>IF('CE statale'!J35=0,"",'CE statale'!J35)</f>
        <v>4161000</v>
      </c>
      <c r="K35" s="107">
        <f>IF('CE statale'!K35=0,"",'CE statale'!K35)</f>
        <v>4161000</v>
      </c>
      <c r="L35" s="107">
        <f>IF('CE statale'!L35=0,"",'CE statale'!L35)</f>
        <v>4161000</v>
      </c>
      <c r="M35" s="108">
        <f>IF('CE statale'!M35=0,"",'CE statale'!M35)</f>
        <v>-930</v>
      </c>
      <c r="N35" s="109">
        <f>IF('CE statale'!N35=0,"",'CE statale'!N35)</f>
        <v>-2.2345402253281531E-4</v>
      </c>
    </row>
    <row r="36" spans="1:14" s="67" customFormat="1">
      <c r="A36" s="100"/>
      <c r="B36" s="128"/>
      <c r="C36" s="129" t="s">
        <v>1152</v>
      </c>
      <c r="D36" s="129"/>
      <c r="E36" s="129"/>
      <c r="F36" s="129"/>
      <c r="G36" s="130"/>
      <c r="H36" s="131">
        <f>IF('CE statale'!H36=0,"",'CE statale'!H36)</f>
        <v>1252614131.5100002</v>
      </c>
      <c r="I36" s="131">
        <f>IF('CE statale'!I36=0,"",'CE statale'!I36)</f>
        <v>1289355506.97</v>
      </c>
      <c r="J36" s="131">
        <f>IF('CE statale'!J36=0,"",'CE statale'!J36)</f>
        <v>1314933238</v>
      </c>
      <c r="K36" s="131">
        <f>IF('CE statale'!K36=0,"",'CE statale'!K36)</f>
        <v>1334556538</v>
      </c>
      <c r="L36" s="131">
        <f>IF('CE statale'!L36=0,"",'CE statale'!L36)</f>
        <v>1345851738</v>
      </c>
      <c r="M36" s="132">
        <f>IF('CE statale'!M36=0,"",'CE statale'!M36)</f>
        <v>56496231.029999971</v>
      </c>
      <c r="N36" s="133">
        <f>IF('CE statale'!N36=0,"",'CE statale'!N36)</f>
        <v>4.3817419419696552E-2</v>
      </c>
    </row>
    <row r="37" spans="1:14" s="58" customFormat="1">
      <c r="A37" s="100"/>
      <c r="B37" s="134"/>
      <c r="C37" s="111"/>
      <c r="D37" s="112"/>
      <c r="E37" s="112"/>
      <c r="F37" s="112"/>
      <c r="G37" s="113"/>
      <c r="H37" s="114" t="str">
        <f>IF('CE statale'!H37=0,"",'CE statale'!H37)</f>
        <v/>
      </c>
      <c r="I37" s="114" t="str">
        <f>IF('CE statale'!I37=0,"",'CE statale'!I37)</f>
        <v/>
      </c>
      <c r="J37" s="114" t="str">
        <f>IF('CE statale'!J37=0,"",'CE statale'!J37)</f>
        <v/>
      </c>
      <c r="K37" s="114" t="str">
        <f>IF('CE statale'!K37=0,"",'CE statale'!K37)</f>
        <v/>
      </c>
      <c r="L37" s="114" t="str">
        <f>IF('CE statale'!L37=0,"",'CE statale'!L37)</f>
        <v/>
      </c>
      <c r="M37" s="115" t="str">
        <f>IF('CE statale'!M37=0,"",'CE statale'!M37)</f>
        <v/>
      </c>
      <c r="N37" s="116" t="str">
        <f>IF('CE statale'!N37=0,"",'CE statale'!N37)</f>
        <v/>
      </c>
    </row>
    <row r="38" spans="1:14" s="67" customFormat="1">
      <c r="A38" s="100"/>
      <c r="B38" s="105" t="s">
        <v>1621</v>
      </c>
      <c r="C38" s="423" t="s">
        <v>1663</v>
      </c>
      <c r="D38" s="423"/>
      <c r="E38" s="423"/>
      <c r="F38" s="423"/>
      <c r="G38" s="424"/>
      <c r="H38" s="107" t="str">
        <f>IF('CE statale'!H38=0,"",'CE statale'!H38)</f>
        <v/>
      </c>
      <c r="I38" s="107" t="str">
        <f>IF('CE statale'!I38=0,"",'CE statale'!I38)</f>
        <v/>
      </c>
      <c r="J38" s="107" t="str">
        <f>IF('CE statale'!J38=0,"",'CE statale'!J38)</f>
        <v/>
      </c>
      <c r="K38" s="107" t="str">
        <f>IF('CE statale'!K38=0,"",'CE statale'!K38)</f>
        <v/>
      </c>
      <c r="L38" s="107" t="str">
        <f>IF('CE statale'!L38=0,"",'CE statale'!L38)</f>
        <v/>
      </c>
      <c r="M38" s="108" t="str">
        <f>IF('CE statale'!M38=0,"",'CE statale'!M38)</f>
        <v/>
      </c>
      <c r="N38" s="109" t="str">
        <f>IF('CE statale'!N38=0,"",'CE statale'!N38)</f>
        <v/>
      </c>
    </row>
    <row r="39" spans="1:14" s="67" customFormat="1">
      <c r="A39" s="100"/>
      <c r="B39" s="127"/>
      <c r="C39" s="106" t="s">
        <v>2372</v>
      </c>
      <c r="D39" s="421" t="s">
        <v>1665</v>
      </c>
      <c r="E39" s="421"/>
      <c r="F39" s="421"/>
      <c r="G39" s="422"/>
      <c r="H39" s="107">
        <f>IF('CE statale'!H39=0,"",'CE statale'!H39)</f>
        <v>174082798.81000003</v>
      </c>
      <c r="I39" s="107">
        <f>IF('CE statale'!I39=0,"",'CE statale'!I39)</f>
        <v>179753800</v>
      </c>
      <c r="J39" s="107">
        <f>IF('CE statale'!J39=0,"",'CE statale'!J39)</f>
        <v>187396238</v>
      </c>
      <c r="K39" s="107">
        <f>IF('CE statale'!K39=0,"",'CE statale'!K39)</f>
        <v>193552147</v>
      </c>
      <c r="L39" s="107">
        <f>IF('CE statale'!L39=0,"",'CE statale'!L39)</f>
        <v>197382327</v>
      </c>
      <c r="M39" s="108">
        <f>IF('CE statale'!M39=0,"",'CE statale'!M39)</f>
        <v>17628527</v>
      </c>
      <c r="N39" s="109">
        <f>IF('CE statale'!N39=0,"",'CE statale'!N39)</f>
        <v>9.8070399624375124E-2</v>
      </c>
    </row>
    <row r="40" spans="1:14" s="58" customFormat="1">
      <c r="A40" s="100" t="s">
        <v>2002</v>
      </c>
      <c r="B40" s="110"/>
      <c r="C40" s="111"/>
      <c r="D40" s="112"/>
      <c r="E40" s="111" t="s">
        <v>2374</v>
      </c>
      <c r="F40" s="418" t="s">
        <v>1153</v>
      </c>
      <c r="G40" s="419"/>
      <c r="H40" s="114">
        <f>IF('CE statale'!H40=0,"",'CE statale'!H40)</f>
        <v>157548956.01000002</v>
      </c>
      <c r="I40" s="114">
        <f>IF('CE statale'!I40=0,"",'CE statale'!I40)</f>
        <v>161753000</v>
      </c>
      <c r="J40" s="114">
        <f>IF('CE statale'!J40=0,"",'CE statale'!J40)</f>
        <v>168961318</v>
      </c>
      <c r="K40" s="114">
        <f>IF('CE statale'!K40=0,"",'CE statale'!K40)</f>
        <v>174772147</v>
      </c>
      <c r="L40" s="114">
        <f>IF('CE statale'!L40=0,"",'CE statale'!L40)</f>
        <v>178312327</v>
      </c>
      <c r="M40" s="115">
        <f>IF('CE statale'!M40=0,"",'CE statale'!M40)</f>
        <v>16559327</v>
      </c>
      <c r="N40" s="116">
        <f>IF('CE statale'!N40=0,"",'CE statale'!N40)</f>
        <v>0.1023741568935352</v>
      </c>
    </row>
    <row r="41" spans="1:14" s="58" customFormat="1">
      <c r="A41" s="100" t="s">
        <v>2642</v>
      </c>
      <c r="B41" s="110"/>
      <c r="C41" s="111"/>
      <c r="D41" s="112"/>
      <c r="E41" s="111" t="s">
        <v>2376</v>
      </c>
      <c r="F41" s="418" t="s">
        <v>1154</v>
      </c>
      <c r="G41" s="419"/>
      <c r="H41" s="114">
        <f>IF('CE statale'!H41=0,"",'CE statale'!H41)</f>
        <v>16533842.800000001</v>
      </c>
      <c r="I41" s="114">
        <f>IF('CE statale'!I41=0,"",'CE statale'!I41)</f>
        <v>18000800</v>
      </c>
      <c r="J41" s="114">
        <f>IF('CE statale'!J41=0,"",'CE statale'!J41)</f>
        <v>18434920</v>
      </c>
      <c r="K41" s="114">
        <f>IF('CE statale'!K41=0,"",'CE statale'!K41)</f>
        <v>18780000</v>
      </c>
      <c r="L41" s="114">
        <f>IF('CE statale'!L41=0,"",'CE statale'!L41)</f>
        <v>19070000</v>
      </c>
      <c r="M41" s="115">
        <f>IF('CE statale'!M41=0,"",'CE statale'!M41)</f>
        <v>1069200</v>
      </c>
      <c r="N41" s="116">
        <f>IF('CE statale'!N41=0,"",'CE statale'!N41)</f>
        <v>5.9397360117328116E-2</v>
      </c>
    </row>
    <row r="42" spans="1:14" s="67" customFormat="1">
      <c r="A42" s="100"/>
      <c r="B42" s="127"/>
      <c r="C42" s="106" t="s">
        <v>2381</v>
      </c>
      <c r="D42" s="421" t="s">
        <v>1155</v>
      </c>
      <c r="E42" s="421"/>
      <c r="F42" s="421"/>
      <c r="G42" s="422"/>
      <c r="H42" s="107">
        <f>IF('CE statale'!H42=0,"",'CE statale'!H42)</f>
        <v>314059702.44999999</v>
      </c>
      <c r="I42" s="107">
        <f>IF('CE statale'!I42=0,"",'CE statale'!I42)</f>
        <v>332451400</v>
      </c>
      <c r="J42" s="107">
        <f>IF('CE statale'!J42=0,"",'CE statale'!J42)</f>
        <v>339420500</v>
      </c>
      <c r="K42" s="107">
        <f>IF('CE statale'!K42=0,"",'CE statale'!K42)</f>
        <v>340168900</v>
      </c>
      <c r="L42" s="107">
        <f>IF('CE statale'!L42=0,"",'CE statale'!L42)</f>
        <v>340563100</v>
      </c>
      <c r="M42" s="108">
        <f>IF('CE statale'!M42=0,"",'CE statale'!M42)</f>
        <v>8111700</v>
      </c>
      <c r="N42" s="109">
        <f>IF('CE statale'!N42=0,"",'CE statale'!N42)</f>
        <v>2.4399656611462608E-2</v>
      </c>
    </row>
    <row r="43" spans="1:14" s="58" customFormat="1">
      <c r="A43" s="100" t="s">
        <v>1619</v>
      </c>
      <c r="B43" s="134"/>
      <c r="C43" s="111"/>
      <c r="D43" s="112"/>
      <c r="E43" s="111" t="s">
        <v>2374</v>
      </c>
      <c r="F43" s="418" t="s">
        <v>1156</v>
      </c>
      <c r="G43" s="419"/>
      <c r="H43" s="114">
        <f>IF('CE statale'!H43=0,"",'CE statale'!H43)</f>
        <v>55362866.680000007</v>
      </c>
      <c r="I43" s="114">
        <f>IF('CE statale'!I43=0,"",'CE statale'!I43)</f>
        <v>61270000</v>
      </c>
      <c r="J43" s="114">
        <f>IF('CE statale'!J43=0,"",'CE statale'!J43)</f>
        <v>65554000</v>
      </c>
      <c r="K43" s="114">
        <f>IF('CE statale'!K43=0,"",'CE statale'!K43)</f>
        <v>65554000</v>
      </c>
      <c r="L43" s="114">
        <f>IF('CE statale'!L43=0,"",'CE statale'!L43)</f>
        <v>65554000</v>
      </c>
      <c r="M43" s="115">
        <f>IF('CE statale'!M43=0,"",'CE statale'!M43)</f>
        <v>4284000</v>
      </c>
      <c r="N43" s="116">
        <f>IF('CE statale'!N43=0,"",'CE statale'!N43)</f>
        <v>6.9920026113921979E-2</v>
      </c>
    </row>
    <row r="44" spans="1:14" s="58" customFormat="1">
      <c r="A44" s="100" t="s">
        <v>891</v>
      </c>
      <c r="B44" s="134"/>
      <c r="C44" s="111"/>
      <c r="D44" s="112"/>
      <c r="E44" s="111" t="s">
        <v>2376</v>
      </c>
      <c r="F44" s="418" t="s">
        <v>1157</v>
      </c>
      <c r="G44" s="419"/>
      <c r="H44" s="114">
        <f>IF('CE statale'!H44=0,"",'CE statale'!H44)</f>
        <v>48738018.910000004</v>
      </c>
      <c r="I44" s="114">
        <f>IF('CE statale'!I44=0,"",'CE statale'!I44)</f>
        <v>49182000</v>
      </c>
      <c r="J44" s="114">
        <f>IF('CE statale'!J44=0,"",'CE statale'!J44)</f>
        <v>49682000</v>
      </c>
      <c r="K44" s="114">
        <f>IF('CE statale'!K44=0,"",'CE statale'!K44)</f>
        <v>49682000</v>
      </c>
      <c r="L44" s="114">
        <f>IF('CE statale'!L44=0,"",'CE statale'!L44)</f>
        <v>49682000</v>
      </c>
      <c r="M44" s="115">
        <f>IF('CE statale'!M44=0,"",'CE statale'!M44)</f>
        <v>500000</v>
      </c>
      <c r="N44" s="116">
        <f>IF('CE statale'!N44=0,"",'CE statale'!N44)</f>
        <v>1.0166321011752267E-2</v>
      </c>
    </row>
    <row r="45" spans="1:14" s="58" customFormat="1" ht="30" customHeight="1">
      <c r="A45" s="100" t="s">
        <v>2103</v>
      </c>
      <c r="B45" s="134"/>
      <c r="C45" s="111"/>
      <c r="D45" s="135"/>
      <c r="E45" s="111" t="s">
        <v>3133</v>
      </c>
      <c r="F45" s="418" t="s">
        <v>1158</v>
      </c>
      <c r="G45" s="419"/>
      <c r="H45" s="114">
        <f>IF('CE statale'!H45=0,"",'CE statale'!H45)</f>
        <v>11323096.320000002</v>
      </c>
      <c r="I45" s="114">
        <f>IF('CE statale'!I45=0,"",'CE statale'!I45)</f>
        <v>12316300</v>
      </c>
      <c r="J45" s="114">
        <f>IF('CE statale'!J45=0,"",'CE statale'!J45)</f>
        <v>12316300</v>
      </c>
      <c r="K45" s="114">
        <f>IF('CE statale'!K45=0,"",'CE statale'!K45)</f>
        <v>12316300</v>
      </c>
      <c r="L45" s="114">
        <f>IF('CE statale'!L45=0,"",'CE statale'!L45)</f>
        <v>12316300</v>
      </c>
      <c r="M45" s="115" t="str">
        <f>IF('CE statale'!M45=0,"",'CE statale'!M45)</f>
        <v/>
      </c>
      <c r="N45" s="116" t="str">
        <f>IF('CE statale'!N45=0,"",'CE statale'!N45)</f>
        <v/>
      </c>
    </row>
    <row r="46" spans="1:14" s="58" customFormat="1">
      <c r="A46" s="100" t="s">
        <v>1507</v>
      </c>
      <c r="B46" s="134"/>
      <c r="C46" s="111"/>
      <c r="D46" s="135"/>
      <c r="E46" s="111" t="s">
        <v>3141</v>
      </c>
      <c r="F46" s="418" t="s">
        <v>1159</v>
      </c>
      <c r="G46" s="419"/>
      <c r="H46" s="114">
        <f>IF('CE statale'!H46=0,"",'CE statale'!H46)</f>
        <v>159784.47</v>
      </c>
      <c r="I46" s="114">
        <f>IF('CE statale'!I46=0,"",'CE statale'!I46)</f>
        <v>100000</v>
      </c>
      <c r="J46" s="114">
        <f>IF('CE statale'!J46=0,"",'CE statale'!J46)</f>
        <v>100000</v>
      </c>
      <c r="K46" s="114">
        <f>IF('CE statale'!K46=0,"",'CE statale'!K46)</f>
        <v>100000</v>
      </c>
      <c r="L46" s="114">
        <f>IF('CE statale'!L46=0,"",'CE statale'!L46)</f>
        <v>100000</v>
      </c>
      <c r="M46" s="115" t="str">
        <f>IF('CE statale'!M46=0,"",'CE statale'!M46)</f>
        <v/>
      </c>
      <c r="N46" s="116" t="str">
        <f>IF('CE statale'!N46=0,"",'CE statale'!N46)</f>
        <v/>
      </c>
    </row>
    <row r="47" spans="1:14" s="58" customFormat="1">
      <c r="A47" s="100" t="s">
        <v>1564</v>
      </c>
      <c r="B47" s="134"/>
      <c r="C47" s="111"/>
      <c r="D47" s="135"/>
      <c r="E47" s="111" t="s">
        <v>3174</v>
      </c>
      <c r="F47" s="418" t="s">
        <v>1160</v>
      </c>
      <c r="G47" s="419"/>
      <c r="H47" s="114">
        <f>IF('CE statale'!H47=0,"",'CE statale'!H47)</f>
        <v>25923908.899999999</v>
      </c>
      <c r="I47" s="114">
        <f>IF('CE statale'!I47=0,"",'CE statale'!I47)</f>
        <v>26572000</v>
      </c>
      <c r="J47" s="114">
        <f>IF('CE statale'!J47=0,"",'CE statale'!J47)</f>
        <v>26589700</v>
      </c>
      <c r="K47" s="114">
        <f>IF('CE statale'!K47=0,"",'CE statale'!K47)</f>
        <v>26609000</v>
      </c>
      <c r="L47" s="114">
        <f>IF('CE statale'!L47=0,"",'CE statale'!L47)</f>
        <v>26627000</v>
      </c>
      <c r="M47" s="115">
        <f>IF('CE statale'!M47=0,"",'CE statale'!M47)</f>
        <v>55000</v>
      </c>
      <c r="N47" s="116">
        <f>IF('CE statale'!N47=0,"",'CE statale'!N47)</f>
        <v>2.0698479602589193E-3</v>
      </c>
    </row>
    <row r="48" spans="1:14" s="58" customFormat="1">
      <c r="A48" s="100" t="s">
        <v>1428</v>
      </c>
      <c r="B48" s="134"/>
      <c r="C48" s="111"/>
      <c r="D48" s="135"/>
      <c r="E48" s="111" t="s">
        <v>3176</v>
      </c>
      <c r="F48" s="418" t="s">
        <v>1161</v>
      </c>
      <c r="G48" s="419"/>
      <c r="H48" s="114">
        <f>IF('CE statale'!H48=0,"",'CE statale'!H48)</f>
        <v>6683678.96</v>
      </c>
      <c r="I48" s="114">
        <f>IF('CE statale'!I48=0,"",'CE statale'!I48)</f>
        <v>6958500</v>
      </c>
      <c r="J48" s="114">
        <f>IF('CE statale'!J48=0,"",'CE statale'!J48)</f>
        <v>7222600</v>
      </c>
      <c r="K48" s="114">
        <f>IF('CE statale'!K48=0,"",'CE statale'!K48)</f>
        <v>7742300</v>
      </c>
      <c r="L48" s="114">
        <f>IF('CE statale'!L48=0,"",'CE statale'!L48)</f>
        <v>7976900</v>
      </c>
      <c r="M48" s="115">
        <f>IF('CE statale'!M48=0,"",'CE statale'!M48)</f>
        <v>1018400</v>
      </c>
      <c r="N48" s="116">
        <f>IF('CE statale'!N48=0,"",'CE statale'!N48)</f>
        <v>0.14635338075734713</v>
      </c>
    </row>
    <row r="49" spans="1:14" s="58" customFormat="1">
      <c r="A49" s="100" t="s">
        <v>1398</v>
      </c>
      <c r="B49" s="134"/>
      <c r="C49" s="111"/>
      <c r="D49" s="135"/>
      <c r="E49" s="111" t="s">
        <v>3178</v>
      </c>
      <c r="F49" s="418" t="s">
        <v>1162</v>
      </c>
      <c r="G49" s="419"/>
      <c r="H49" s="114">
        <f>IF('CE statale'!H49=0,"",'CE statale'!H49)</f>
        <v>44446332.880000003</v>
      </c>
      <c r="I49" s="114">
        <f>IF('CE statale'!I49=0,"",'CE statale'!I49)</f>
        <v>44975000</v>
      </c>
      <c r="J49" s="114">
        <f>IF('CE statale'!J49=0,"",'CE statale'!J49)</f>
        <v>45180000</v>
      </c>
      <c r="K49" s="114">
        <f>IF('CE statale'!K49=0,"",'CE statale'!K49)</f>
        <v>45180000</v>
      </c>
      <c r="L49" s="114">
        <f>IF('CE statale'!L49=0,"",'CE statale'!L49)</f>
        <v>45180000</v>
      </c>
      <c r="M49" s="115">
        <f>IF('CE statale'!M49=0,"",'CE statale'!M49)</f>
        <v>205000</v>
      </c>
      <c r="N49" s="116">
        <f>IF('CE statale'!N49=0,"",'CE statale'!N49)</f>
        <v>4.5580878265703171E-3</v>
      </c>
    </row>
    <row r="50" spans="1:14" s="68" customFormat="1" ht="30" customHeight="1">
      <c r="A50" s="100" t="s">
        <v>1486</v>
      </c>
      <c r="B50" s="134"/>
      <c r="C50" s="111"/>
      <c r="D50" s="135"/>
      <c r="E50" s="111" t="s">
        <v>3180</v>
      </c>
      <c r="F50" s="418" t="s">
        <v>1163</v>
      </c>
      <c r="G50" s="419"/>
      <c r="H50" s="114">
        <f>IF('CE statale'!H50=0,"",'CE statale'!H50)</f>
        <v>9008567.9100000001</v>
      </c>
      <c r="I50" s="114">
        <f>IF('CE statale'!I50=0,"",'CE statale'!I50)</f>
        <v>9861000</v>
      </c>
      <c r="J50" s="114">
        <f>IF('CE statale'!J50=0,"",'CE statale'!J50)</f>
        <v>9867000</v>
      </c>
      <c r="K50" s="114">
        <f>IF('CE statale'!K50=0,"",'CE statale'!K50)</f>
        <v>9867000</v>
      </c>
      <c r="L50" s="114">
        <f>IF('CE statale'!L50=0,"",'CE statale'!L50)</f>
        <v>9867000</v>
      </c>
      <c r="M50" s="115">
        <f>IF('CE statale'!M50=0,"",'CE statale'!M50)</f>
        <v>6000</v>
      </c>
      <c r="N50" s="116">
        <f>IF('CE statale'!N50=0,"",'CE statale'!N50)</f>
        <v>6.0845756008518403E-4</v>
      </c>
    </row>
    <row r="51" spans="1:14" s="58" customFormat="1" ht="30" customHeight="1">
      <c r="A51" s="100" t="s">
        <v>912</v>
      </c>
      <c r="B51" s="134"/>
      <c r="C51" s="111"/>
      <c r="D51" s="135"/>
      <c r="E51" s="111" t="s">
        <v>3182</v>
      </c>
      <c r="F51" s="418" t="s">
        <v>1164</v>
      </c>
      <c r="G51" s="419"/>
      <c r="H51" s="114">
        <f>IF('CE statale'!H51=0,"",'CE statale'!H51)</f>
        <v>2039266.4</v>
      </c>
      <c r="I51" s="114">
        <f>IF('CE statale'!I51=0,"",'CE statale'!I51)</f>
        <v>2311000</v>
      </c>
      <c r="J51" s="114">
        <f>IF('CE statale'!J51=0,"",'CE statale'!J51)</f>
        <v>2364000</v>
      </c>
      <c r="K51" s="114">
        <f>IF('CE statale'!K51=0,"",'CE statale'!K51)</f>
        <v>2416000</v>
      </c>
      <c r="L51" s="114">
        <f>IF('CE statale'!L51=0,"",'CE statale'!L51)</f>
        <v>2468000</v>
      </c>
      <c r="M51" s="115">
        <f>IF('CE statale'!M51=0,"",'CE statale'!M51)</f>
        <v>157000</v>
      </c>
      <c r="N51" s="116">
        <f>IF('CE statale'!N51=0,"",'CE statale'!N51)</f>
        <v>6.7935958459541326E-2</v>
      </c>
    </row>
    <row r="52" spans="1:14" s="58" customFormat="1">
      <c r="A52" s="100" t="s">
        <v>3184</v>
      </c>
      <c r="B52" s="134"/>
      <c r="C52" s="111"/>
      <c r="D52" s="135"/>
      <c r="E52" s="111" t="s">
        <v>3185</v>
      </c>
      <c r="F52" s="418" t="s">
        <v>1165</v>
      </c>
      <c r="G52" s="419"/>
      <c r="H52" s="114">
        <f>IF('CE statale'!H52=0,"",'CE statale'!H52)</f>
        <v>636619.22</v>
      </c>
      <c r="I52" s="114">
        <f>IF('CE statale'!I52=0,"",'CE statale'!I52)</f>
        <v>721000</v>
      </c>
      <c r="J52" s="114">
        <f>IF('CE statale'!J52=0,"",'CE statale'!J52)</f>
        <v>721000</v>
      </c>
      <c r="K52" s="114">
        <f>IF('CE statale'!K52=0,"",'CE statale'!K52)</f>
        <v>721000</v>
      </c>
      <c r="L52" s="114">
        <f>IF('CE statale'!L52=0,"",'CE statale'!L52)</f>
        <v>721000</v>
      </c>
      <c r="M52" s="115" t="str">
        <f>IF('CE statale'!M52=0,"",'CE statale'!M52)</f>
        <v/>
      </c>
      <c r="N52" s="116" t="str">
        <f>IF('CE statale'!N52=0,"",'CE statale'!N52)</f>
        <v/>
      </c>
    </row>
    <row r="53" spans="1:14" s="58" customFormat="1">
      <c r="A53" s="100" t="s">
        <v>3187</v>
      </c>
      <c r="B53" s="134"/>
      <c r="C53" s="111"/>
      <c r="D53" s="135"/>
      <c r="E53" s="111" t="s">
        <v>3188</v>
      </c>
      <c r="F53" s="418" t="s">
        <v>1166</v>
      </c>
      <c r="G53" s="419"/>
      <c r="H53" s="114">
        <f>IF('CE statale'!H53=0,"",'CE statale'!H53)</f>
        <v>30285969.369999997</v>
      </c>
      <c r="I53" s="114">
        <f>IF('CE statale'!I53=0,"",'CE statale'!I53)</f>
        <v>31434000</v>
      </c>
      <c r="J53" s="114">
        <f>IF('CE statale'!J53=0,"",'CE statale'!J53)</f>
        <v>31660000</v>
      </c>
      <c r="K53" s="114">
        <f>IF('CE statale'!K53=0,"",'CE statale'!K53)</f>
        <v>31745000</v>
      </c>
      <c r="L53" s="114">
        <f>IF('CE statale'!L53=0,"",'CE statale'!L53)</f>
        <v>31831000</v>
      </c>
      <c r="M53" s="115">
        <f>IF('CE statale'!M53=0,"",'CE statale'!M53)</f>
        <v>397000</v>
      </c>
      <c r="N53" s="116">
        <f>IF('CE statale'!N53=0,"",'CE statale'!N53)</f>
        <v>1.2629636699115607E-2</v>
      </c>
    </row>
    <row r="54" spans="1:14" s="58" customFormat="1">
      <c r="A54" s="100" t="s">
        <v>3190</v>
      </c>
      <c r="B54" s="134"/>
      <c r="C54" s="111"/>
      <c r="D54" s="135"/>
      <c r="E54" s="111" t="s">
        <v>3191</v>
      </c>
      <c r="F54" s="418" t="s">
        <v>1167</v>
      </c>
      <c r="G54" s="419"/>
      <c r="H54" s="114">
        <f>IF('CE statale'!H54=0,"",'CE statale'!H54)</f>
        <v>41627872.899999999</v>
      </c>
      <c r="I54" s="114">
        <f>IF('CE statale'!I54=0,"",'CE statale'!I54)</f>
        <v>47338800</v>
      </c>
      <c r="J54" s="114">
        <f>IF('CE statale'!J54=0,"",'CE statale'!J54)</f>
        <v>49095100</v>
      </c>
      <c r="K54" s="114">
        <f>IF('CE statale'!K54=0,"",'CE statale'!K54)</f>
        <v>49167500</v>
      </c>
      <c r="L54" s="114">
        <f>IF('CE statale'!L54=0,"",'CE statale'!L54)</f>
        <v>49171100</v>
      </c>
      <c r="M54" s="115">
        <f>IF('CE statale'!M54=0,"",'CE statale'!M54)</f>
        <v>1832300</v>
      </c>
      <c r="N54" s="116">
        <f>IF('CE statale'!N54=0,"",'CE statale'!N54)</f>
        <v>3.8706093099106866E-2</v>
      </c>
    </row>
    <row r="55" spans="1:14" s="58" customFormat="1" ht="30" customHeight="1">
      <c r="A55" s="100" t="s">
        <v>3193</v>
      </c>
      <c r="B55" s="134"/>
      <c r="C55" s="111"/>
      <c r="D55" s="135"/>
      <c r="E55" s="111" t="s">
        <v>3194</v>
      </c>
      <c r="F55" s="418" t="s">
        <v>1168</v>
      </c>
      <c r="G55" s="419"/>
      <c r="H55" s="114">
        <f>IF('CE statale'!H55=0,"",'CE statale'!H55)</f>
        <v>1763193.34</v>
      </c>
      <c r="I55" s="114">
        <f>IF('CE statale'!I55=0,"",'CE statale'!I55)</f>
        <v>1869000</v>
      </c>
      <c r="J55" s="114">
        <f>IF('CE statale'!J55=0,"",'CE statale'!J55)</f>
        <v>1869000</v>
      </c>
      <c r="K55" s="114">
        <f>IF('CE statale'!K55=0,"",'CE statale'!K55)</f>
        <v>1869000</v>
      </c>
      <c r="L55" s="114">
        <f>IF('CE statale'!L55=0,"",'CE statale'!L55)</f>
        <v>1869000</v>
      </c>
      <c r="M55" s="115" t="str">
        <f>IF('CE statale'!M55=0,"",'CE statale'!M55)</f>
        <v/>
      </c>
      <c r="N55" s="116" t="str">
        <f>IF('CE statale'!N55=0,"",'CE statale'!N55)</f>
        <v/>
      </c>
    </row>
    <row r="56" spans="1:14" s="58" customFormat="1">
      <c r="A56" s="100" t="s">
        <v>3195</v>
      </c>
      <c r="B56" s="134"/>
      <c r="C56" s="111"/>
      <c r="D56" s="135"/>
      <c r="E56" s="111" t="s">
        <v>3196</v>
      </c>
      <c r="F56" s="418" t="s">
        <v>1169</v>
      </c>
      <c r="G56" s="419"/>
      <c r="H56" s="114">
        <f>IF('CE statale'!H56=0,"",'CE statale'!H56)</f>
        <v>7181483.5699999984</v>
      </c>
      <c r="I56" s="114">
        <f>IF('CE statale'!I56=0,"",'CE statale'!I56)</f>
        <v>7460800</v>
      </c>
      <c r="J56" s="114">
        <f>IF('CE statale'!J56=0,"",'CE statale'!J56)</f>
        <v>7060800</v>
      </c>
      <c r="K56" s="114">
        <f>IF('CE statale'!K56=0,"",'CE statale'!K56)</f>
        <v>7060800</v>
      </c>
      <c r="L56" s="114">
        <f>IF('CE statale'!L56=0,"",'CE statale'!L56)</f>
        <v>7060800</v>
      </c>
      <c r="M56" s="115">
        <f>IF('CE statale'!M56=0,"",'CE statale'!M56)</f>
        <v>-400000</v>
      </c>
      <c r="N56" s="116">
        <f>IF('CE statale'!N56=0,"",'CE statale'!N56)</f>
        <v>-5.3613553506326399E-2</v>
      </c>
    </row>
    <row r="57" spans="1:14" s="58" customFormat="1" ht="30" customHeight="1">
      <c r="A57" s="100" t="s">
        <v>3198</v>
      </c>
      <c r="B57" s="134"/>
      <c r="C57" s="136"/>
      <c r="D57" s="137"/>
      <c r="E57" s="111" t="s">
        <v>3199</v>
      </c>
      <c r="F57" s="418" t="s">
        <v>1170</v>
      </c>
      <c r="G57" s="419"/>
      <c r="H57" s="114">
        <f>IF('CE statale'!H57=0,"",'CE statale'!H57)</f>
        <v>1628987.45</v>
      </c>
      <c r="I57" s="114">
        <f>IF('CE statale'!I57=0,"",'CE statale'!I57)</f>
        <v>1536000</v>
      </c>
      <c r="J57" s="114">
        <f>IF('CE statale'!J57=0,"",'CE statale'!J57)</f>
        <v>1537000</v>
      </c>
      <c r="K57" s="114">
        <f>IF('CE statale'!K57=0,"",'CE statale'!K57)</f>
        <v>1537000</v>
      </c>
      <c r="L57" s="114">
        <f>IF('CE statale'!L57=0,"",'CE statale'!L57)</f>
        <v>1537000</v>
      </c>
      <c r="M57" s="115">
        <f>IF('CE statale'!M57=0,"",'CE statale'!M57)</f>
        <v>1000</v>
      </c>
      <c r="N57" s="116">
        <f>IF('CE statale'!N57=0,"",'CE statale'!N57)</f>
        <v>6.5104166666666663E-4</v>
      </c>
    </row>
    <row r="58" spans="1:14" s="58" customFormat="1" ht="30" customHeight="1">
      <c r="A58" s="100" t="s">
        <v>2392</v>
      </c>
      <c r="B58" s="134"/>
      <c r="C58" s="136"/>
      <c r="D58" s="137"/>
      <c r="E58" s="111" t="s">
        <v>2393</v>
      </c>
      <c r="F58" s="418" t="s">
        <v>1171</v>
      </c>
      <c r="G58" s="419"/>
      <c r="H58" s="114">
        <f>IF('CE statale'!H58=0,"",'CE statale'!H58)</f>
        <v>27250055.169999998</v>
      </c>
      <c r="I58" s="114">
        <f>IF('CE statale'!I58=0,"",'CE statale'!I58)</f>
        <v>28546000</v>
      </c>
      <c r="J58" s="114">
        <f>IF('CE statale'!J58=0,"",'CE statale'!J58)</f>
        <v>28602000</v>
      </c>
      <c r="K58" s="114">
        <f>IF('CE statale'!K58=0,"",'CE statale'!K58)</f>
        <v>28602000</v>
      </c>
      <c r="L58" s="114">
        <f>IF('CE statale'!L58=0,"",'CE statale'!L58)</f>
        <v>28602000</v>
      </c>
      <c r="M58" s="115">
        <f>IF('CE statale'!M58=0,"",'CE statale'!M58)</f>
        <v>56000</v>
      </c>
      <c r="N58" s="116">
        <f>IF('CE statale'!N58=0,"",'CE statale'!N58)</f>
        <v>1.9617459538989702E-3</v>
      </c>
    </row>
    <row r="59" spans="1:14" s="58" customFormat="1">
      <c r="A59" s="100" t="s">
        <v>2395</v>
      </c>
      <c r="B59" s="134"/>
      <c r="C59" s="136"/>
      <c r="D59" s="137"/>
      <c r="E59" s="111" t="s">
        <v>2396</v>
      </c>
      <c r="F59" s="418" t="s">
        <v>1172</v>
      </c>
      <c r="G59" s="419"/>
      <c r="H59" s="114" t="str">
        <f>IF('CE statale'!H59=0,"",'CE statale'!H59)</f>
        <v/>
      </c>
      <c r="I59" s="114" t="str">
        <f>IF('CE statale'!I59=0,"",'CE statale'!I59)</f>
        <v/>
      </c>
      <c r="J59" s="114" t="str">
        <f>IF('CE statale'!J59=0,"",'CE statale'!J59)</f>
        <v/>
      </c>
      <c r="K59" s="114" t="str">
        <f>IF('CE statale'!K59=0,"",'CE statale'!K59)</f>
        <v/>
      </c>
      <c r="L59" s="114" t="str">
        <f>IF('CE statale'!L59=0,"",'CE statale'!L59)</f>
        <v/>
      </c>
      <c r="M59" s="115" t="str">
        <f>IF('CE statale'!M59=0,"",'CE statale'!M59)</f>
        <v/>
      </c>
      <c r="N59" s="116" t="str">
        <f>IF('CE statale'!N59=0,"",'CE statale'!N59)</f>
        <v xml:space="preserve">-    </v>
      </c>
    </row>
    <row r="60" spans="1:14" s="58" customFormat="1">
      <c r="A60" s="100"/>
      <c r="B60" s="134"/>
      <c r="C60" s="106" t="s">
        <v>2384</v>
      </c>
      <c r="D60" s="421" t="s">
        <v>1173</v>
      </c>
      <c r="E60" s="421"/>
      <c r="F60" s="421"/>
      <c r="G60" s="422"/>
      <c r="H60" s="107">
        <f>IF('CE statale'!H60=0,"",'CE statale'!H60)</f>
        <v>57746377.520000011</v>
      </c>
      <c r="I60" s="107">
        <f>IF('CE statale'!I60=0,"",'CE statale'!I60)</f>
        <v>61597300</v>
      </c>
      <c r="J60" s="107">
        <f>IF('CE statale'!J60=0,"",'CE statale'!J60)</f>
        <v>63119800</v>
      </c>
      <c r="K60" s="107">
        <f>IF('CE statale'!K60=0,"",'CE statale'!K60)</f>
        <v>66963400</v>
      </c>
      <c r="L60" s="107">
        <f>IF('CE statale'!L60=0,"",'CE statale'!L60)</f>
        <v>68352200</v>
      </c>
      <c r="M60" s="108">
        <f>IF('CE statale'!M60=0,"",'CE statale'!M60)</f>
        <v>6754900</v>
      </c>
      <c r="N60" s="109">
        <f>IF('CE statale'!N60=0,"",'CE statale'!N60)</f>
        <v>0.10966227415812056</v>
      </c>
    </row>
    <row r="61" spans="1:14" s="58" customFormat="1">
      <c r="A61" s="100" t="s">
        <v>2399</v>
      </c>
      <c r="B61" s="134"/>
      <c r="C61" s="106"/>
      <c r="D61" s="138"/>
      <c r="E61" s="111" t="s">
        <v>2374</v>
      </c>
      <c r="F61" s="418" t="s">
        <v>1174</v>
      </c>
      <c r="G61" s="419"/>
      <c r="H61" s="114">
        <f>IF('CE statale'!H61=0,"",'CE statale'!H61)</f>
        <v>55031089.180000015</v>
      </c>
      <c r="I61" s="114">
        <f>IF('CE statale'!I61=0,"",'CE statale'!I61)</f>
        <v>57988000</v>
      </c>
      <c r="J61" s="114">
        <f>IF('CE statale'!J61=0,"",'CE statale'!J61)</f>
        <v>59510500</v>
      </c>
      <c r="K61" s="114">
        <f>IF('CE statale'!K61=0,"",'CE statale'!K61)</f>
        <v>63354100</v>
      </c>
      <c r="L61" s="114">
        <f>IF('CE statale'!L61=0,"",'CE statale'!L61)</f>
        <v>64742900</v>
      </c>
      <c r="M61" s="115">
        <f>IF('CE statale'!M61=0,"",'CE statale'!M61)</f>
        <v>6754900</v>
      </c>
      <c r="N61" s="116">
        <f>IF('CE statale'!N61=0,"",'CE statale'!N61)</f>
        <v>0.11648789404704421</v>
      </c>
    </row>
    <row r="62" spans="1:14" s="58" customFormat="1" ht="30" customHeight="1">
      <c r="A62" s="100" t="s">
        <v>2401</v>
      </c>
      <c r="B62" s="134"/>
      <c r="C62" s="139"/>
      <c r="D62" s="111"/>
      <c r="E62" s="111" t="s">
        <v>2376</v>
      </c>
      <c r="F62" s="418" t="s">
        <v>1175</v>
      </c>
      <c r="G62" s="419"/>
      <c r="H62" s="114">
        <f>IF('CE statale'!H62=0,"",'CE statale'!H62)</f>
        <v>368087.16000000003</v>
      </c>
      <c r="I62" s="114">
        <f>IF('CE statale'!I62=0,"",'CE statale'!I62)</f>
        <v>415600</v>
      </c>
      <c r="J62" s="114">
        <f>IF('CE statale'!J62=0,"",'CE statale'!J62)</f>
        <v>415600</v>
      </c>
      <c r="K62" s="114">
        <f>IF('CE statale'!K62=0,"",'CE statale'!K62)</f>
        <v>415600</v>
      </c>
      <c r="L62" s="114">
        <f>IF('CE statale'!L62=0,"",'CE statale'!L62)</f>
        <v>415600</v>
      </c>
      <c r="M62" s="115" t="str">
        <f>IF('CE statale'!M62=0,"",'CE statale'!M62)</f>
        <v/>
      </c>
      <c r="N62" s="116" t="str">
        <f>IF('CE statale'!N62=0,"",'CE statale'!N62)</f>
        <v/>
      </c>
    </row>
    <row r="63" spans="1:14" s="58" customFormat="1">
      <c r="A63" s="100" t="s">
        <v>2403</v>
      </c>
      <c r="B63" s="134"/>
      <c r="C63" s="139"/>
      <c r="D63" s="111"/>
      <c r="E63" s="111" t="s">
        <v>3133</v>
      </c>
      <c r="F63" s="418" t="s">
        <v>1176</v>
      </c>
      <c r="G63" s="419"/>
      <c r="H63" s="114">
        <f>IF('CE statale'!H63=0,"",'CE statale'!H63)</f>
        <v>2347201.1800000002</v>
      </c>
      <c r="I63" s="114">
        <f>IF('CE statale'!I63=0,"",'CE statale'!I63)</f>
        <v>3193700</v>
      </c>
      <c r="J63" s="114">
        <f>IF('CE statale'!J63=0,"",'CE statale'!J63)</f>
        <v>3193700</v>
      </c>
      <c r="K63" s="114">
        <f>IF('CE statale'!K63=0,"",'CE statale'!K63)</f>
        <v>3193700</v>
      </c>
      <c r="L63" s="114">
        <f>IF('CE statale'!L63=0,"",'CE statale'!L63)</f>
        <v>3193700</v>
      </c>
      <c r="M63" s="115" t="str">
        <f>IF('CE statale'!M63=0,"",'CE statale'!M63)</f>
        <v/>
      </c>
      <c r="N63" s="116" t="str">
        <f>IF('CE statale'!N63=0,"",'CE statale'!N63)</f>
        <v/>
      </c>
    </row>
    <row r="64" spans="1:14" s="58" customFormat="1">
      <c r="A64" s="100" t="s">
        <v>2405</v>
      </c>
      <c r="B64" s="134"/>
      <c r="C64" s="106" t="s">
        <v>2387</v>
      </c>
      <c r="D64" s="421" t="s">
        <v>1177</v>
      </c>
      <c r="E64" s="421"/>
      <c r="F64" s="421"/>
      <c r="G64" s="422"/>
      <c r="H64" s="107">
        <f>IF('CE statale'!H64=0,"",'CE statale'!H64)</f>
        <v>21672260.959999997</v>
      </c>
      <c r="I64" s="107">
        <f>IF('CE statale'!I64=0,"",'CE statale'!I64)</f>
        <v>23198000</v>
      </c>
      <c r="J64" s="107">
        <f>IF('CE statale'!J64=0,"",'CE statale'!J64)</f>
        <v>24918500</v>
      </c>
      <c r="K64" s="107">
        <f>IF('CE statale'!K64=0,"",'CE statale'!K64)</f>
        <v>26831700</v>
      </c>
      <c r="L64" s="107">
        <f>IF('CE statale'!L64=0,"",'CE statale'!L64)</f>
        <v>27639900</v>
      </c>
      <c r="M64" s="108">
        <f>IF('CE statale'!M64=0,"",'CE statale'!M64)</f>
        <v>4441900</v>
      </c>
      <c r="N64" s="109">
        <f>IF('CE statale'!N64=0,"",'CE statale'!N64)</f>
        <v>0.19147771359599966</v>
      </c>
    </row>
    <row r="65" spans="1:14" s="67" customFormat="1">
      <c r="A65" s="100" t="s">
        <v>2224</v>
      </c>
      <c r="B65" s="134"/>
      <c r="C65" s="106" t="s">
        <v>3128</v>
      </c>
      <c r="D65" s="421" t="s">
        <v>969</v>
      </c>
      <c r="E65" s="421"/>
      <c r="F65" s="421"/>
      <c r="G65" s="422"/>
      <c r="H65" s="107">
        <f>IF('CE statale'!H65=0,"",'CE statale'!H65)</f>
        <v>9530106.0899999999</v>
      </c>
      <c r="I65" s="107">
        <f>IF('CE statale'!I65=0,"",'CE statale'!I65)</f>
        <v>9982700</v>
      </c>
      <c r="J65" s="107">
        <f>IF('CE statale'!J65=0,"",'CE statale'!J65)</f>
        <v>10247600</v>
      </c>
      <c r="K65" s="107">
        <f>IF('CE statale'!K65=0,"",'CE statale'!K65)</f>
        <v>10352600</v>
      </c>
      <c r="L65" s="107">
        <f>IF('CE statale'!L65=0,"",'CE statale'!L65)</f>
        <v>10445100</v>
      </c>
      <c r="M65" s="108">
        <f>IF('CE statale'!M65=0,"",'CE statale'!M65)</f>
        <v>462400</v>
      </c>
      <c r="N65" s="109">
        <f>IF('CE statale'!N65=0,"",'CE statale'!N65)</f>
        <v>4.6320133831528547E-2</v>
      </c>
    </row>
    <row r="66" spans="1:14" s="67" customFormat="1">
      <c r="A66" s="100"/>
      <c r="B66" s="134"/>
      <c r="C66" s="106" t="s">
        <v>3131</v>
      </c>
      <c r="D66" s="421" t="s">
        <v>971</v>
      </c>
      <c r="E66" s="421"/>
      <c r="F66" s="421"/>
      <c r="G66" s="422"/>
      <c r="H66" s="107">
        <f>IF('CE statale'!H66=0,"",'CE statale'!H66)</f>
        <v>579436196.28999996</v>
      </c>
      <c r="I66" s="107">
        <f>IF('CE statale'!I66=0,"",'CE statale'!I66)</f>
        <v>601085278.76666665</v>
      </c>
      <c r="J66" s="107">
        <f>IF('CE statale'!J66=0,"",'CE statale'!J66)</f>
        <v>623571800</v>
      </c>
      <c r="K66" s="107">
        <f>IF('CE statale'!K66=0,"",'CE statale'!K66)</f>
        <v>630054910</v>
      </c>
      <c r="L66" s="107">
        <f>IF('CE statale'!L66=0,"",'CE statale'!L66)</f>
        <v>634581511</v>
      </c>
      <c r="M66" s="108">
        <f>IF('CE statale'!M66=0,"",'CE statale'!M66)</f>
        <v>33496232.233333349</v>
      </c>
      <c r="N66" s="109">
        <f>IF('CE statale'!N66=0,"",'CE statale'!N66)</f>
        <v>5.5726256184583989E-2</v>
      </c>
    </row>
    <row r="67" spans="1:14" s="58" customFormat="1">
      <c r="A67" s="100" t="s">
        <v>624</v>
      </c>
      <c r="B67" s="134"/>
      <c r="C67" s="111"/>
      <c r="D67" s="140"/>
      <c r="E67" s="111" t="s">
        <v>2374</v>
      </c>
      <c r="F67" s="418" t="s">
        <v>1178</v>
      </c>
      <c r="G67" s="419"/>
      <c r="H67" s="114">
        <f>IF('CE statale'!H67=0,"",'CE statale'!H67)</f>
        <v>197248223.79000002</v>
      </c>
      <c r="I67" s="114">
        <f>IF('CE statale'!I67=0,"",'CE statale'!I67)</f>
        <v>204897610</v>
      </c>
      <c r="J67" s="114">
        <f>IF('CE statale'!J67=0,"",'CE statale'!J67)</f>
        <v>213239105</v>
      </c>
      <c r="K67" s="114">
        <f>IF('CE statale'!K67=0,"",'CE statale'!K67)</f>
        <v>214562530</v>
      </c>
      <c r="L67" s="114">
        <f>IF('CE statale'!L67=0,"",'CE statale'!L67)</f>
        <v>214629191</v>
      </c>
      <c r="M67" s="115">
        <f>IF('CE statale'!M67=0,"",'CE statale'!M67)</f>
        <v>9731581</v>
      </c>
      <c r="N67" s="116">
        <f>IF('CE statale'!N67=0,"",'CE statale'!N67)</f>
        <v>4.7494848768611798E-2</v>
      </c>
    </row>
    <row r="68" spans="1:14" s="58" customFormat="1">
      <c r="A68" s="100" t="s">
        <v>647</v>
      </c>
      <c r="B68" s="134"/>
      <c r="C68" s="111"/>
      <c r="D68" s="140"/>
      <c r="E68" s="111" t="s">
        <v>2376</v>
      </c>
      <c r="F68" s="418" t="s">
        <v>1179</v>
      </c>
      <c r="G68" s="419"/>
      <c r="H68" s="114">
        <f>IF('CE statale'!H68=0,"",'CE statale'!H68)</f>
        <v>26826876.810000002</v>
      </c>
      <c r="I68" s="114">
        <f>IF('CE statale'!I68=0,"",'CE statale'!I68)</f>
        <v>28480200</v>
      </c>
      <c r="J68" s="114">
        <f>IF('CE statale'!J68=0,"",'CE statale'!J68)</f>
        <v>30378095</v>
      </c>
      <c r="K68" s="114">
        <f>IF('CE statale'!K68=0,"",'CE statale'!K68)</f>
        <v>31257940</v>
      </c>
      <c r="L68" s="114">
        <f>IF('CE statale'!L68=0,"",'CE statale'!L68)</f>
        <v>31522290</v>
      </c>
      <c r="M68" s="115">
        <f>IF('CE statale'!M68=0,"",'CE statale'!M68)</f>
        <v>3042090</v>
      </c>
      <c r="N68" s="116">
        <f>IF('CE statale'!N68=0,"",'CE statale'!N68)</f>
        <v>0.10681420776539491</v>
      </c>
    </row>
    <row r="69" spans="1:14" s="58" customFormat="1">
      <c r="A69" s="100" t="s">
        <v>679</v>
      </c>
      <c r="B69" s="134"/>
      <c r="C69" s="111"/>
      <c r="D69" s="140"/>
      <c r="E69" s="111" t="s">
        <v>3133</v>
      </c>
      <c r="F69" s="418" t="s">
        <v>1874</v>
      </c>
      <c r="G69" s="419"/>
      <c r="H69" s="114">
        <f>IF('CE statale'!H69=0,"",'CE statale'!H69)</f>
        <v>224940423.67999992</v>
      </c>
      <c r="I69" s="114">
        <f>IF('CE statale'!I69=0,"",'CE statale'!I69)</f>
        <v>232362300</v>
      </c>
      <c r="J69" s="114">
        <f>IF('CE statale'!J69=0,"",'CE statale'!J69)</f>
        <v>241671810</v>
      </c>
      <c r="K69" s="114">
        <f>IF('CE statale'!K69=0,"",'CE statale'!K69)</f>
        <v>243847720</v>
      </c>
      <c r="L69" s="114">
        <f>IF('CE statale'!L69=0,"",'CE statale'!L69)</f>
        <v>246003250</v>
      </c>
      <c r="M69" s="115">
        <f>IF('CE statale'!M69=0,"",'CE statale'!M69)</f>
        <v>13640950</v>
      </c>
      <c r="N69" s="116">
        <f>IF('CE statale'!N69=0,"",'CE statale'!N69)</f>
        <v>5.870552150671602E-2</v>
      </c>
    </row>
    <row r="70" spans="1:14" s="58" customFormat="1">
      <c r="A70" s="100" t="s">
        <v>148</v>
      </c>
      <c r="B70" s="134"/>
      <c r="C70" s="111"/>
      <c r="D70" s="140"/>
      <c r="E70" s="111" t="s">
        <v>3141</v>
      </c>
      <c r="F70" s="418" t="s">
        <v>1875</v>
      </c>
      <c r="G70" s="419"/>
      <c r="H70" s="114">
        <f>IF('CE statale'!H70=0,"",'CE statale'!H70)</f>
        <v>8112652.4299999997</v>
      </c>
      <c r="I70" s="114">
        <f>IF('CE statale'!I70=0,"",'CE statale'!I70)</f>
        <v>8559215.6966666672</v>
      </c>
      <c r="J70" s="114">
        <f>IF('CE statale'!J70=0,"",'CE statale'!J70)</f>
        <v>8903660</v>
      </c>
      <c r="K70" s="114">
        <f>IF('CE statale'!K70=0,"",'CE statale'!K70)</f>
        <v>8928320</v>
      </c>
      <c r="L70" s="114">
        <f>IF('CE statale'!L70=0,"",'CE statale'!L70)</f>
        <v>9058250</v>
      </c>
      <c r="M70" s="115">
        <f>IF('CE statale'!M70=0,"",'CE statale'!M70)</f>
        <v>499034.30333333276</v>
      </c>
      <c r="N70" s="116">
        <f>IF('CE statale'!N70=0,"",'CE statale'!N70)</f>
        <v>5.830374195706723E-2</v>
      </c>
    </row>
    <row r="71" spans="1:14" s="58" customFormat="1">
      <c r="A71" s="100" t="s">
        <v>2411</v>
      </c>
      <c r="B71" s="134"/>
      <c r="C71" s="111"/>
      <c r="D71" s="140"/>
      <c r="E71" s="111" t="s">
        <v>3174</v>
      </c>
      <c r="F71" s="418" t="s">
        <v>1876</v>
      </c>
      <c r="G71" s="419"/>
      <c r="H71" s="114">
        <f>IF('CE statale'!H71=0,"",'CE statale'!H71)</f>
        <v>122308019.58000001</v>
      </c>
      <c r="I71" s="114">
        <f>IF('CE statale'!I71=0,"",'CE statale'!I71)</f>
        <v>126785953.06999999</v>
      </c>
      <c r="J71" s="114">
        <f>IF('CE statale'!J71=0,"",'CE statale'!J71)</f>
        <v>129379130</v>
      </c>
      <c r="K71" s="114">
        <f>IF('CE statale'!K71=0,"",'CE statale'!K71)</f>
        <v>131458400</v>
      </c>
      <c r="L71" s="114">
        <f>IF('CE statale'!L71=0,"",'CE statale'!L71)</f>
        <v>133368530</v>
      </c>
      <c r="M71" s="115">
        <f>IF('CE statale'!M71=0,"",'CE statale'!M71)</f>
        <v>6582576.9300000072</v>
      </c>
      <c r="N71" s="116">
        <f>IF('CE statale'!N71=0,"",'CE statale'!N71)</f>
        <v>5.191881884869131E-2</v>
      </c>
    </row>
    <row r="72" spans="1:14" s="58" customFormat="1">
      <c r="A72" s="100" t="s">
        <v>136</v>
      </c>
      <c r="B72" s="134"/>
      <c r="C72" s="106" t="s">
        <v>3158</v>
      </c>
      <c r="D72" s="421" t="s">
        <v>1877</v>
      </c>
      <c r="E72" s="421"/>
      <c r="F72" s="421"/>
      <c r="G72" s="422"/>
      <c r="H72" s="107">
        <f>IF('CE statale'!H72=0,"",'CE statale'!H72)</f>
        <v>2943837.41</v>
      </c>
      <c r="I72" s="107">
        <f>IF('CE statale'!I72=0,"",'CE statale'!I72)</f>
        <v>2968100</v>
      </c>
      <c r="J72" s="107">
        <f>IF('CE statale'!J72=0,"",'CE statale'!J72)</f>
        <v>3339000</v>
      </c>
      <c r="K72" s="107">
        <f>IF('CE statale'!K72=0,"",'CE statale'!K72)</f>
        <v>3351000</v>
      </c>
      <c r="L72" s="107">
        <f>IF('CE statale'!L72=0,"",'CE statale'!L72)</f>
        <v>3363000</v>
      </c>
      <c r="M72" s="108">
        <f>IF('CE statale'!M72=0,"",'CE statale'!M72)</f>
        <v>394900</v>
      </c>
      <c r="N72" s="109">
        <f>IF('CE statale'!N72=0,"",'CE statale'!N72)</f>
        <v>0.13304807789494963</v>
      </c>
    </row>
    <row r="73" spans="1:14" s="67" customFormat="1">
      <c r="A73" s="100"/>
      <c r="B73" s="134"/>
      <c r="C73" s="106" t="s">
        <v>3161</v>
      </c>
      <c r="D73" s="421" t="s">
        <v>591</v>
      </c>
      <c r="E73" s="421"/>
      <c r="F73" s="421"/>
      <c r="G73" s="422"/>
      <c r="H73" s="107">
        <f>IF('CE statale'!H73=0,"",'CE statale'!H73)</f>
        <v>22210669.619999997</v>
      </c>
      <c r="I73" s="107">
        <f>IF('CE statale'!I73=0,"",'CE statale'!I73)</f>
        <v>22243000</v>
      </c>
      <c r="J73" s="107">
        <f>IF('CE statale'!J73=0,"",'CE statale'!J73)</f>
        <v>22212000</v>
      </c>
      <c r="K73" s="107">
        <f>IF('CE statale'!K73=0,"",'CE statale'!K73)</f>
        <v>22212000</v>
      </c>
      <c r="L73" s="107">
        <f>IF('CE statale'!L73=0,"",'CE statale'!L73)</f>
        <v>22212000</v>
      </c>
      <c r="M73" s="108">
        <f>IF('CE statale'!M73=0,"",'CE statale'!M73)</f>
        <v>-31000</v>
      </c>
      <c r="N73" s="109">
        <f>IF('CE statale'!N73=0,"",'CE statale'!N73)</f>
        <v>-1.3936968934046667E-3</v>
      </c>
    </row>
    <row r="74" spans="1:14" s="58" customFormat="1">
      <c r="A74" s="100" t="s">
        <v>2414</v>
      </c>
      <c r="B74" s="134"/>
      <c r="C74" s="111"/>
      <c r="D74" s="140"/>
      <c r="E74" s="111" t="s">
        <v>2374</v>
      </c>
      <c r="F74" s="418" t="s">
        <v>1878</v>
      </c>
      <c r="G74" s="419"/>
      <c r="H74" s="114">
        <f>IF('CE statale'!H74=0,"",'CE statale'!H74)</f>
        <v>8692514.9299999997</v>
      </c>
      <c r="I74" s="114">
        <f>IF('CE statale'!I74=0,"",'CE statale'!I74)</f>
        <v>8693000</v>
      </c>
      <c r="J74" s="114">
        <f>IF('CE statale'!J74=0,"",'CE statale'!J74)</f>
        <v>8693000</v>
      </c>
      <c r="K74" s="114">
        <f>IF('CE statale'!K74=0,"",'CE statale'!K74)</f>
        <v>8693000</v>
      </c>
      <c r="L74" s="114">
        <f>IF('CE statale'!L74=0,"",'CE statale'!L74)</f>
        <v>8693000</v>
      </c>
      <c r="M74" s="115" t="str">
        <f>IF('CE statale'!M74=0,"",'CE statale'!M74)</f>
        <v/>
      </c>
      <c r="N74" s="116" t="str">
        <f>IF('CE statale'!N74=0,"",'CE statale'!N74)</f>
        <v/>
      </c>
    </row>
    <row r="75" spans="1:14" s="67" customFormat="1">
      <c r="A75" s="100" t="s">
        <v>2416</v>
      </c>
      <c r="B75" s="127"/>
      <c r="C75" s="106"/>
      <c r="D75" s="142"/>
      <c r="E75" s="111" t="s">
        <v>2376</v>
      </c>
      <c r="F75" s="418" t="s">
        <v>1879</v>
      </c>
      <c r="G75" s="419"/>
      <c r="H75" s="107" t="str">
        <f>IF('CE statale'!H75=0,"",'CE statale'!H75)</f>
        <v/>
      </c>
      <c r="I75" s="107" t="str">
        <f>IF('CE statale'!I75=0,"",'CE statale'!I75)</f>
        <v/>
      </c>
      <c r="J75" s="107" t="str">
        <f>IF('CE statale'!J75=0,"",'CE statale'!J75)</f>
        <v/>
      </c>
      <c r="K75" s="107" t="str">
        <f>IF('CE statale'!K75=0,"",'CE statale'!K75)</f>
        <v/>
      </c>
      <c r="L75" s="107" t="str">
        <f>IF('CE statale'!L75=0,"",'CE statale'!L75)</f>
        <v/>
      </c>
      <c r="M75" s="108" t="str">
        <f>IF('CE statale'!M75=0,"",'CE statale'!M75)</f>
        <v/>
      </c>
      <c r="N75" s="109" t="str">
        <f>IF('CE statale'!N75=0,"",'CE statale'!N75)</f>
        <v xml:space="preserve">-    </v>
      </c>
    </row>
    <row r="76" spans="1:14" s="67" customFormat="1">
      <c r="A76" s="100" t="s">
        <v>2418</v>
      </c>
      <c r="B76" s="127"/>
      <c r="C76" s="106"/>
      <c r="D76" s="142"/>
      <c r="E76" s="111" t="s">
        <v>3133</v>
      </c>
      <c r="F76" s="418" t="s">
        <v>1880</v>
      </c>
      <c r="G76" s="419"/>
      <c r="H76" s="114">
        <f>IF('CE statale'!H76=0,"",'CE statale'!H76)</f>
        <v>13518154.689999999</v>
      </c>
      <c r="I76" s="114">
        <f>IF('CE statale'!I76=0,"",'CE statale'!I76)</f>
        <v>13550000</v>
      </c>
      <c r="J76" s="114">
        <f>IF('CE statale'!J76=0,"",'CE statale'!J76)</f>
        <v>13519000</v>
      </c>
      <c r="K76" s="114">
        <f>IF('CE statale'!K76=0,"",'CE statale'!K76)</f>
        <v>13519000</v>
      </c>
      <c r="L76" s="114">
        <f>IF('CE statale'!L76=0,"",'CE statale'!L76)</f>
        <v>13519000</v>
      </c>
      <c r="M76" s="115">
        <f>IF('CE statale'!M76=0,"",'CE statale'!M76)</f>
        <v>-31000</v>
      </c>
      <c r="N76" s="116">
        <f>IF('CE statale'!N76=0,"",'CE statale'!N76)</f>
        <v>-2.2878228782287824E-3</v>
      </c>
    </row>
    <row r="77" spans="1:14" s="67" customFormat="1">
      <c r="A77" s="100" t="s">
        <v>693</v>
      </c>
      <c r="B77" s="127"/>
      <c r="C77" s="106" t="s">
        <v>3164</v>
      </c>
      <c r="D77" s="421" t="s">
        <v>1881</v>
      </c>
      <c r="E77" s="421"/>
      <c r="F77" s="421"/>
      <c r="G77" s="422"/>
      <c r="H77" s="107">
        <f>IF('CE statale'!H77=0,"",'CE statale'!H77)</f>
        <v>890522.17</v>
      </c>
      <c r="I77" s="107">
        <f>IF('CE statale'!I77=0,"",'CE statale'!I77)</f>
        <v>891000</v>
      </c>
      <c r="J77" s="107">
        <f>IF('CE statale'!J77=0,"",'CE statale'!J77)</f>
        <v>891000</v>
      </c>
      <c r="K77" s="107">
        <f>IF('CE statale'!K77=0,"",'CE statale'!K77)</f>
        <v>891000</v>
      </c>
      <c r="L77" s="107">
        <f>IF('CE statale'!L77=0,"",'CE statale'!L77)</f>
        <v>891000</v>
      </c>
      <c r="M77" s="108" t="str">
        <f>IF('CE statale'!M77=0,"",'CE statale'!M77)</f>
        <v/>
      </c>
      <c r="N77" s="109" t="str">
        <f>IF('CE statale'!N77=0,"",'CE statale'!N77)</f>
        <v/>
      </c>
    </row>
    <row r="78" spans="1:14" s="67" customFormat="1">
      <c r="A78" s="100"/>
      <c r="B78" s="127"/>
      <c r="C78" s="106" t="s">
        <v>2420</v>
      </c>
      <c r="D78" s="421" t="s">
        <v>973</v>
      </c>
      <c r="E78" s="421"/>
      <c r="F78" s="421"/>
      <c r="G78" s="422"/>
      <c r="H78" s="107">
        <f>IF('CE statale'!H78=0,"",'CE statale'!H78)</f>
        <v>-1327909.6099999999</v>
      </c>
      <c r="I78" s="107">
        <f>IF('CE statale'!I78=0,"",'CE statale'!I78)</f>
        <v>175000</v>
      </c>
      <c r="J78" s="107">
        <f>IF('CE statale'!J78=0,"",'CE statale'!J78)</f>
        <v>175000</v>
      </c>
      <c r="K78" s="107">
        <f>IF('CE statale'!K78=0,"",'CE statale'!K78)</f>
        <v>175000</v>
      </c>
      <c r="L78" s="107">
        <f>IF('CE statale'!L78=0,"",'CE statale'!L78)</f>
        <v>175000</v>
      </c>
      <c r="M78" s="108" t="str">
        <f>IF('CE statale'!M78=0,"",'CE statale'!M78)</f>
        <v/>
      </c>
      <c r="N78" s="109" t="str">
        <f>IF('CE statale'!N78=0,"",'CE statale'!N78)</f>
        <v/>
      </c>
    </row>
    <row r="79" spans="1:14" s="58" customFormat="1">
      <c r="A79" s="100" t="s">
        <v>2421</v>
      </c>
      <c r="B79" s="143"/>
      <c r="C79" s="136"/>
      <c r="D79" s="140"/>
      <c r="E79" s="111" t="s">
        <v>2374</v>
      </c>
      <c r="F79" s="418" t="s">
        <v>1882</v>
      </c>
      <c r="G79" s="419"/>
      <c r="H79" s="114">
        <f>IF('CE statale'!H79=0,"",'CE statale'!H79)</f>
        <v>-1281756.1399999999</v>
      </c>
      <c r="I79" s="114">
        <f>IF('CE statale'!I79=0,"",'CE statale'!I79)</f>
        <v>165000</v>
      </c>
      <c r="J79" s="114">
        <f>IF('CE statale'!J79=0,"",'CE statale'!J79)</f>
        <v>165000</v>
      </c>
      <c r="K79" s="114">
        <f>IF('CE statale'!K79=0,"",'CE statale'!K79)</f>
        <v>165000</v>
      </c>
      <c r="L79" s="114">
        <f>IF('CE statale'!L79=0,"",'CE statale'!L79)</f>
        <v>165000</v>
      </c>
      <c r="M79" s="115" t="str">
        <f>IF('CE statale'!M79=0,"",'CE statale'!M79)</f>
        <v/>
      </c>
      <c r="N79" s="116" t="str">
        <f>IF('CE statale'!N79=0,"",'CE statale'!N79)</f>
        <v/>
      </c>
    </row>
    <row r="80" spans="1:14" s="58" customFormat="1">
      <c r="A80" s="100" t="s">
        <v>2423</v>
      </c>
      <c r="B80" s="143"/>
      <c r="C80" s="136"/>
      <c r="D80" s="140"/>
      <c r="E80" s="111" t="s">
        <v>2376</v>
      </c>
      <c r="F80" s="418" t="s">
        <v>1883</v>
      </c>
      <c r="G80" s="419"/>
      <c r="H80" s="114">
        <f>IF('CE statale'!H80=0,"",'CE statale'!H80)</f>
        <v>-46153.47</v>
      </c>
      <c r="I80" s="114">
        <f>IF('CE statale'!I80=0,"",'CE statale'!I80)</f>
        <v>10000</v>
      </c>
      <c r="J80" s="114">
        <f>IF('CE statale'!J80=0,"",'CE statale'!J80)</f>
        <v>10000</v>
      </c>
      <c r="K80" s="114">
        <f>IF('CE statale'!K80=0,"",'CE statale'!K80)</f>
        <v>10000</v>
      </c>
      <c r="L80" s="114">
        <f>IF('CE statale'!L80=0,"",'CE statale'!L80)</f>
        <v>10000</v>
      </c>
      <c r="M80" s="115" t="str">
        <f>IF('CE statale'!M80=0,"",'CE statale'!M80)</f>
        <v/>
      </c>
      <c r="N80" s="116" t="str">
        <f>IF('CE statale'!N80=0,"",'CE statale'!N80)</f>
        <v/>
      </c>
    </row>
    <row r="81" spans="1:14" s="67" customFormat="1">
      <c r="A81" s="100"/>
      <c r="B81" s="143"/>
      <c r="C81" s="106" t="s">
        <v>2425</v>
      </c>
      <c r="D81" s="421" t="s">
        <v>1884</v>
      </c>
      <c r="E81" s="421"/>
      <c r="F81" s="421"/>
      <c r="G81" s="422"/>
      <c r="H81" s="107">
        <f>IF('CE statale'!H81=0,"",'CE statale'!H81)</f>
        <v>17303075.010000002</v>
      </c>
      <c r="I81" s="107">
        <f>IF('CE statale'!I81=0,"",'CE statale'!I81)</f>
        <v>15037000</v>
      </c>
      <c r="J81" s="107">
        <f>IF('CE statale'!J81=0,"",'CE statale'!J81)</f>
        <v>37000</v>
      </c>
      <c r="K81" s="107">
        <f>IF('CE statale'!K81=0,"",'CE statale'!K81)</f>
        <v>37000</v>
      </c>
      <c r="L81" s="107">
        <f>IF('CE statale'!L81=0,"",'CE statale'!L81)</f>
        <v>37000</v>
      </c>
      <c r="M81" s="108">
        <f>IF('CE statale'!M81=0,"",'CE statale'!M81)</f>
        <v>-15000000</v>
      </c>
      <c r="N81" s="109">
        <f>IF('CE statale'!N81=0,"",'CE statale'!N81)</f>
        <v>-0.99753940280641085</v>
      </c>
    </row>
    <row r="82" spans="1:14" s="58" customFormat="1">
      <c r="A82" s="100" t="s">
        <v>2427</v>
      </c>
      <c r="B82" s="143"/>
      <c r="C82" s="136"/>
      <c r="D82" s="140"/>
      <c r="E82" s="111" t="s">
        <v>2374</v>
      </c>
      <c r="F82" s="418" t="s">
        <v>975</v>
      </c>
      <c r="G82" s="419"/>
      <c r="H82" s="114">
        <f>IF('CE statale'!H82=0,"",'CE statale'!H82)</f>
        <v>13796443.57</v>
      </c>
      <c r="I82" s="114">
        <f>IF('CE statale'!I82=0,"",'CE statale'!I82)</f>
        <v>15000000</v>
      </c>
      <c r="J82" s="114" t="str">
        <f>IF('CE statale'!J82=0,"",'CE statale'!J82)</f>
        <v/>
      </c>
      <c r="K82" s="114" t="str">
        <f>IF('CE statale'!K82=0,"",'CE statale'!K82)</f>
        <v/>
      </c>
      <c r="L82" s="114" t="str">
        <f>IF('CE statale'!L82=0,"",'CE statale'!L82)</f>
        <v/>
      </c>
      <c r="M82" s="115">
        <f>IF('CE statale'!M82=0,"",'CE statale'!M82)</f>
        <v>-15000000</v>
      </c>
      <c r="N82" s="116">
        <f>IF('CE statale'!N82=0,"",'CE statale'!N82)</f>
        <v>-1</v>
      </c>
    </row>
    <row r="83" spans="1:14" s="58" customFormat="1">
      <c r="A83" s="100" t="s">
        <v>2428</v>
      </c>
      <c r="B83" s="143"/>
      <c r="C83" s="136"/>
      <c r="D83" s="140"/>
      <c r="E83" s="111" t="s">
        <v>2376</v>
      </c>
      <c r="F83" s="418" t="s">
        <v>1885</v>
      </c>
      <c r="G83" s="419"/>
      <c r="H83" s="114">
        <f>IF('CE statale'!H83=0,"",'CE statale'!H83)</f>
        <v>36000</v>
      </c>
      <c r="I83" s="114">
        <f>IF('CE statale'!I83=0,"",'CE statale'!I83)</f>
        <v>37000</v>
      </c>
      <c r="J83" s="114">
        <f>IF('CE statale'!J83=0,"",'CE statale'!J83)</f>
        <v>37000</v>
      </c>
      <c r="K83" s="114">
        <f>IF('CE statale'!K83=0,"",'CE statale'!K83)</f>
        <v>37000</v>
      </c>
      <c r="L83" s="114">
        <f>IF('CE statale'!L83=0,"",'CE statale'!L83)</f>
        <v>37000</v>
      </c>
      <c r="M83" s="115" t="str">
        <f>IF('CE statale'!M83=0,"",'CE statale'!M83)</f>
        <v/>
      </c>
      <c r="N83" s="116" t="str">
        <f>IF('CE statale'!N83=0,"",'CE statale'!N83)</f>
        <v/>
      </c>
    </row>
    <row r="84" spans="1:14" s="58" customFormat="1" ht="30" customHeight="1">
      <c r="A84" s="100" t="s">
        <v>2430</v>
      </c>
      <c r="B84" s="143"/>
      <c r="C84" s="136"/>
      <c r="D84" s="140"/>
      <c r="E84" s="111" t="s">
        <v>3133</v>
      </c>
      <c r="F84" s="418" t="s">
        <v>1886</v>
      </c>
      <c r="G84" s="419"/>
      <c r="H84" s="114" t="str">
        <f>IF('CE statale'!H84=0,"",'CE statale'!H84)</f>
        <v/>
      </c>
      <c r="I84" s="114" t="str">
        <f>IF('CE statale'!I84=0,"",'CE statale'!I84)</f>
        <v/>
      </c>
      <c r="J84" s="114" t="str">
        <f>IF('CE statale'!J84=0,"",'CE statale'!J84)</f>
        <v/>
      </c>
      <c r="K84" s="114" t="str">
        <f>IF('CE statale'!K84=0,"",'CE statale'!K84)</f>
        <v/>
      </c>
      <c r="L84" s="114" t="str">
        <f>IF('CE statale'!L84=0,"",'CE statale'!L84)</f>
        <v/>
      </c>
      <c r="M84" s="115" t="str">
        <f>IF('CE statale'!M84=0,"",'CE statale'!M84)</f>
        <v/>
      </c>
      <c r="N84" s="116" t="str">
        <f>IF('CE statale'!N84=0,"",'CE statale'!N84)</f>
        <v xml:space="preserve">-    </v>
      </c>
    </row>
    <row r="85" spans="1:14" s="58" customFormat="1">
      <c r="A85" s="100" t="s">
        <v>2432</v>
      </c>
      <c r="B85" s="143"/>
      <c r="C85" s="136"/>
      <c r="D85" s="140"/>
      <c r="E85" s="111" t="s">
        <v>3141</v>
      </c>
      <c r="F85" s="418" t="s">
        <v>977</v>
      </c>
      <c r="G85" s="419"/>
      <c r="H85" s="114">
        <f>IF('CE statale'!H85=0,"",'CE statale'!H85)</f>
        <v>3470631.44</v>
      </c>
      <c r="I85" s="114" t="str">
        <f>IF('CE statale'!I85=0,"",'CE statale'!I85)</f>
        <v/>
      </c>
      <c r="J85" s="114" t="str">
        <f>IF('CE statale'!J85=0,"",'CE statale'!J85)</f>
        <v/>
      </c>
      <c r="K85" s="114" t="str">
        <f>IF('CE statale'!K85=0,"",'CE statale'!K85)</f>
        <v/>
      </c>
      <c r="L85" s="114" t="str">
        <f>IF('CE statale'!L85=0,"",'CE statale'!L85)</f>
        <v/>
      </c>
      <c r="M85" s="115" t="str">
        <f>IF('CE statale'!M85=0,"",'CE statale'!M85)</f>
        <v/>
      </c>
      <c r="N85" s="116" t="str">
        <f>IF('CE statale'!N85=0,"",'CE statale'!N85)</f>
        <v xml:space="preserve">-    </v>
      </c>
    </row>
    <row r="86" spans="1:14" s="67" customFormat="1">
      <c r="A86" s="100"/>
      <c r="B86" s="128"/>
      <c r="C86" s="129" t="s">
        <v>1887</v>
      </c>
      <c r="D86" s="129"/>
      <c r="E86" s="129"/>
      <c r="F86" s="129"/>
      <c r="G86" s="130"/>
      <c r="H86" s="131">
        <f>IF('CE statale'!H86=0,"",'CE statale'!H86)</f>
        <v>1198547636.72</v>
      </c>
      <c r="I86" s="131">
        <f>IF('CE statale'!I86=0,"",'CE statale'!I86)</f>
        <v>1249382578.7666667</v>
      </c>
      <c r="J86" s="131">
        <f>IF('CE statale'!J86=0,"",'CE statale'!J86)</f>
        <v>1275328438</v>
      </c>
      <c r="K86" s="131">
        <f>IF('CE statale'!K86=0,"",'CE statale'!K86)</f>
        <v>1294589657</v>
      </c>
      <c r="L86" s="131">
        <f>IF('CE statale'!L86=0,"",'CE statale'!L86)</f>
        <v>1305642138</v>
      </c>
      <c r="M86" s="132">
        <f>IF('CE statale'!M86=0,"",'CE statale'!M86)</f>
        <v>56259559.233333349</v>
      </c>
      <c r="N86" s="133">
        <f>IF('CE statale'!N86=0,"",'CE statale'!N86)</f>
        <v>4.502988931450462E-2</v>
      </c>
    </row>
    <row r="87" spans="1:14" s="58" customFormat="1" ht="15.75" thickBot="1">
      <c r="A87" s="100"/>
      <c r="B87" s="143"/>
      <c r="C87" s="111"/>
      <c r="D87" s="140"/>
      <c r="E87" s="137"/>
      <c r="F87" s="140"/>
      <c r="G87" s="141"/>
      <c r="H87" s="114" t="str">
        <f>IF('CE statale'!H87=0,"",'CE statale'!H87)</f>
        <v/>
      </c>
      <c r="I87" s="114" t="str">
        <f>IF('CE statale'!I87=0,"",'CE statale'!I87)</f>
        <v/>
      </c>
      <c r="J87" s="114" t="str">
        <f>IF('CE statale'!J87=0,"",'CE statale'!J87)</f>
        <v/>
      </c>
      <c r="K87" s="114" t="str">
        <f>IF('CE statale'!K87=0,"",'CE statale'!K87)</f>
        <v/>
      </c>
      <c r="L87" s="114" t="str">
        <f>IF('CE statale'!L87=0,"",'CE statale'!L87)</f>
        <v/>
      </c>
      <c r="M87" s="115" t="str">
        <f>IF('CE statale'!M87=0,"",'CE statale'!M87)</f>
        <v/>
      </c>
      <c r="N87" s="116" t="str">
        <f>IF('CE statale'!N87=0,"",'CE statale'!N87)</f>
        <v xml:space="preserve">-    </v>
      </c>
    </row>
    <row r="88" spans="1:14" s="69" customFormat="1" ht="16.5" thickTop="1" thickBot="1">
      <c r="A88" s="144"/>
      <c r="B88" s="428" t="s">
        <v>1888</v>
      </c>
      <c r="C88" s="429"/>
      <c r="D88" s="429"/>
      <c r="E88" s="429"/>
      <c r="F88" s="429"/>
      <c r="G88" s="430"/>
      <c r="H88" s="148">
        <f>IF('CE statale'!H88=0,"",'CE statale'!H88)</f>
        <v>54066494.7900002</v>
      </c>
      <c r="I88" s="148">
        <f>IF('CE statale'!I88=0,"",'CE statale'!I88)</f>
        <v>39972928.203333378</v>
      </c>
      <c r="J88" s="148">
        <f>IF('CE statale'!J88=0,"",'CE statale'!J88)</f>
        <v>39604800</v>
      </c>
      <c r="K88" s="148">
        <f>IF('CE statale'!K88=0,"",'CE statale'!K88)</f>
        <v>39966881</v>
      </c>
      <c r="L88" s="148">
        <f>IF('CE statale'!L88=0,"",'CE statale'!L88)</f>
        <v>40209600</v>
      </c>
      <c r="M88" s="149">
        <f>IF('CE statale'!M88=0,"",'CE statale'!M88)</f>
        <v>236671.79666662216</v>
      </c>
      <c r="N88" s="150">
        <f>IF('CE statale'!N88=0,"",'CE statale'!N88)</f>
        <v>5.9208020854195492E-3</v>
      </c>
    </row>
    <row r="89" spans="1:14" s="69" customFormat="1" ht="15.75" thickTop="1">
      <c r="A89" s="144"/>
      <c r="B89" s="152"/>
      <c r="C89" s="153"/>
      <c r="D89" s="153"/>
      <c r="E89" s="154"/>
      <c r="F89" s="155"/>
      <c r="G89" s="156"/>
      <c r="H89" s="157" t="str">
        <f>IF('CE statale'!H89=0,"",'CE statale'!H89)</f>
        <v/>
      </c>
      <c r="I89" s="157" t="str">
        <f>IF('CE statale'!I89=0,"",'CE statale'!I89)</f>
        <v/>
      </c>
      <c r="J89" s="157" t="str">
        <f>IF('CE statale'!J89=0,"",'CE statale'!J89)</f>
        <v/>
      </c>
      <c r="K89" s="157" t="str">
        <f>IF('CE statale'!K89=0,"",'CE statale'!K89)</f>
        <v/>
      </c>
      <c r="L89" s="157" t="str">
        <f>IF('CE statale'!L89=0,"",'CE statale'!L89)</f>
        <v/>
      </c>
      <c r="M89" s="158" t="str">
        <f>IF('CE statale'!M89=0,"",'CE statale'!M89)</f>
        <v/>
      </c>
      <c r="N89" s="159" t="str">
        <f>IF('CE statale'!N89=0,"",'CE statale'!N89)</f>
        <v/>
      </c>
    </row>
    <row r="90" spans="1:14" s="67" customFormat="1">
      <c r="A90" s="100"/>
      <c r="B90" s="105" t="s">
        <v>1748</v>
      </c>
      <c r="C90" s="423" t="s">
        <v>978</v>
      </c>
      <c r="D90" s="423"/>
      <c r="E90" s="423"/>
      <c r="F90" s="423"/>
      <c r="G90" s="424"/>
      <c r="H90" s="107" t="str">
        <f>IF('CE statale'!H90=0,"",'CE statale'!H90)</f>
        <v/>
      </c>
      <c r="I90" s="107" t="str">
        <f>IF('CE statale'!I90=0,"",'CE statale'!I90)</f>
        <v/>
      </c>
      <c r="J90" s="107" t="str">
        <f>IF('CE statale'!J90=0,"",'CE statale'!J90)</f>
        <v/>
      </c>
      <c r="K90" s="107" t="str">
        <f>IF('CE statale'!K90=0,"",'CE statale'!K90)</f>
        <v/>
      </c>
      <c r="L90" s="107" t="str">
        <f>IF('CE statale'!L90=0,"",'CE statale'!L90)</f>
        <v/>
      </c>
      <c r="M90" s="108" t="str">
        <f>IF('CE statale'!M90=0,"",'CE statale'!M90)</f>
        <v/>
      </c>
      <c r="N90" s="109" t="str">
        <f>IF('CE statale'!N90=0,"",'CE statale'!N90)</f>
        <v/>
      </c>
    </row>
    <row r="91" spans="1:14" s="67" customFormat="1">
      <c r="A91" s="100" t="s">
        <v>2435</v>
      </c>
      <c r="B91" s="127"/>
      <c r="C91" s="106" t="s">
        <v>2372</v>
      </c>
      <c r="D91" s="421" t="s">
        <v>1889</v>
      </c>
      <c r="E91" s="421"/>
      <c r="F91" s="421"/>
      <c r="G91" s="422"/>
      <c r="H91" s="107">
        <f>IF('CE statale'!H91=0,"",'CE statale'!H91)</f>
        <v>7259.5700000000006</v>
      </c>
      <c r="I91" s="107">
        <f>IF('CE statale'!I91=0,"",'CE statale'!I91)</f>
        <v>7200</v>
      </c>
      <c r="J91" s="107">
        <f>IF('CE statale'!J91=0,"",'CE statale'!J91)</f>
        <v>7200</v>
      </c>
      <c r="K91" s="107">
        <f>IF('CE statale'!K91=0,"",'CE statale'!K91)</f>
        <v>7200</v>
      </c>
      <c r="L91" s="107">
        <f>IF('CE statale'!L91=0,"",'CE statale'!L91)</f>
        <v>7200</v>
      </c>
      <c r="M91" s="108" t="str">
        <f>IF('CE statale'!M91=0,"",'CE statale'!M91)</f>
        <v/>
      </c>
      <c r="N91" s="109" t="str">
        <f>IF('CE statale'!N91=0,"",'CE statale'!N91)</f>
        <v/>
      </c>
    </row>
    <row r="92" spans="1:14" s="67" customFormat="1">
      <c r="A92" s="100" t="s">
        <v>2437</v>
      </c>
      <c r="B92" s="127"/>
      <c r="C92" s="106" t="s">
        <v>2381</v>
      </c>
      <c r="D92" s="421" t="s">
        <v>1890</v>
      </c>
      <c r="E92" s="421"/>
      <c r="F92" s="421"/>
      <c r="G92" s="422"/>
      <c r="H92" s="107">
        <f>IF('CE statale'!H92=0,"",'CE statale'!H92)</f>
        <v>1090525.0900000001</v>
      </c>
      <c r="I92" s="107">
        <f>IF('CE statale'!I92=0,"",'CE statale'!I92)</f>
        <v>103000</v>
      </c>
      <c r="J92" s="107">
        <f>IF('CE statale'!J92=0,"",'CE statale'!J92)</f>
        <v>103000</v>
      </c>
      <c r="K92" s="107">
        <f>IF('CE statale'!K92=0,"",'CE statale'!K92)</f>
        <v>103000</v>
      </c>
      <c r="L92" s="107">
        <f>IF('CE statale'!L92=0,"",'CE statale'!L92)</f>
        <v>103000</v>
      </c>
      <c r="M92" s="108" t="str">
        <f>IF('CE statale'!M92=0,"",'CE statale'!M92)</f>
        <v/>
      </c>
      <c r="N92" s="109" t="str">
        <f>IF('CE statale'!N92=0,"",'CE statale'!N92)</f>
        <v/>
      </c>
    </row>
    <row r="93" spans="1:14" s="67" customFormat="1">
      <c r="A93" s="100"/>
      <c r="B93" s="128"/>
      <c r="C93" s="129" t="s">
        <v>1891</v>
      </c>
      <c r="D93" s="129"/>
      <c r="E93" s="129"/>
      <c r="F93" s="129"/>
      <c r="G93" s="130"/>
      <c r="H93" s="131">
        <f>IF('CE statale'!H93=0,"",'CE statale'!H93)</f>
        <v>-1083265.52</v>
      </c>
      <c r="I93" s="131">
        <f>IF('CE statale'!I93=0,"",'CE statale'!I93)</f>
        <v>-95800</v>
      </c>
      <c r="J93" s="131">
        <f>IF('CE statale'!J93=0,"",'CE statale'!J93)</f>
        <v>-95800</v>
      </c>
      <c r="K93" s="131">
        <f>IF('CE statale'!K93=0,"",'CE statale'!K93)</f>
        <v>-95800</v>
      </c>
      <c r="L93" s="131">
        <f>IF('CE statale'!L93=0,"",'CE statale'!L93)</f>
        <v>-95800</v>
      </c>
      <c r="M93" s="132" t="str">
        <f>IF('CE statale'!M93=0,"",'CE statale'!M93)</f>
        <v/>
      </c>
      <c r="N93" s="133" t="str">
        <f>IF('CE statale'!N93=0,"",'CE statale'!N93)</f>
        <v/>
      </c>
    </row>
    <row r="94" spans="1:14" s="58" customFormat="1">
      <c r="A94" s="100"/>
      <c r="B94" s="134"/>
      <c r="C94" s="111"/>
      <c r="D94" s="140"/>
      <c r="E94" s="135"/>
      <c r="F94" s="140"/>
      <c r="G94" s="141"/>
      <c r="H94" s="114" t="str">
        <f>IF('CE statale'!H94=0,"",'CE statale'!H94)</f>
        <v/>
      </c>
      <c r="I94" s="114" t="str">
        <f>IF('CE statale'!I94=0,"",'CE statale'!I94)</f>
        <v/>
      </c>
      <c r="J94" s="114" t="str">
        <f>IF('CE statale'!J94=0,"",'CE statale'!J94)</f>
        <v/>
      </c>
      <c r="K94" s="114" t="str">
        <f>IF('CE statale'!K94=0,"",'CE statale'!K94)</f>
        <v/>
      </c>
      <c r="L94" s="114" t="str">
        <f>IF('CE statale'!L94=0,"",'CE statale'!L94)</f>
        <v/>
      </c>
      <c r="M94" s="115" t="str">
        <f>IF('CE statale'!M94=0,"",'CE statale'!M94)</f>
        <v/>
      </c>
      <c r="N94" s="116" t="str">
        <f>IF('CE statale'!N94=0,"",'CE statale'!N94)</f>
        <v/>
      </c>
    </row>
    <row r="95" spans="1:14" s="67" customFormat="1">
      <c r="A95" s="100"/>
      <c r="B95" s="105" t="s">
        <v>1849</v>
      </c>
      <c r="C95" s="423" t="s">
        <v>980</v>
      </c>
      <c r="D95" s="423"/>
      <c r="E95" s="423"/>
      <c r="F95" s="423"/>
      <c r="G95" s="424"/>
      <c r="H95" s="107" t="str">
        <f>IF('CE statale'!H95=0,"",'CE statale'!H95)</f>
        <v/>
      </c>
      <c r="I95" s="107" t="str">
        <f>IF('CE statale'!I95=0,"",'CE statale'!I95)</f>
        <v/>
      </c>
      <c r="J95" s="107" t="str">
        <f>IF('CE statale'!J95=0,"",'CE statale'!J95)</f>
        <v/>
      </c>
      <c r="K95" s="107" t="str">
        <f>IF('CE statale'!K95=0,"",'CE statale'!K95)</f>
        <v/>
      </c>
      <c r="L95" s="107" t="str">
        <f>IF('CE statale'!L95=0,"",'CE statale'!L95)</f>
        <v/>
      </c>
      <c r="M95" s="108" t="str">
        <f>IF('CE statale'!M95=0,"",'CE statale'!M95)</f>
        <v/>
      </c>
      <c r="N95" s="109" t="str">
        <f>IF('CE statale'!N95=0,"",'CE statale'!N95)</f>
        <v/>
      </c>
    </row>
    <row r="96" spans="1:14" s="67" customFormat="1">
      <c r="A96" s="100" t="s">
        <v>479</v>
      </c>
      <c r="B96" s="127"/>
      <c r="C96" s="106" t="s">
        <v>2372</v>
      </c>
      <c r="D96" s="421" t="s">
        <v>982</v>
      </c>
      <c r="E96" s="421"/>
      <c r="F96" s="421"/>
      <c r="G96" s="422"/>
      <c r="H96" s="107">
        <f>IF('CE statale'!H96=0,"",'CE statale'!H96)</f>
        <v>21163.47</v>
      </c>
      <c r="I96" s="107" t="str">
        <f>IF('CE statale'!I96=0,"",'CE statale'!I96)</f>
        <v/>
      </c>
      <c r="J96" s="107" t="str">
        <f>IF('CE statale'!J96=0,"",'CE statale'!J96)</f>
        <v/>
      </c>
      <c r="K96" s="107" t="str">
        <f>IF('CE statale'!K96=0,"",'CE statale'!K96)</f>
        <v/>
      </c>
      <c r="L96" s="107" t="str">
        <f>IF('CE statale'!L96=0,"",'CE statale'!L96)</f>
        <v/>
      </c>
      <c r="M96" s="108" t="str">
        <f>IF('CE statale'!M96=0,"",'CE statale'!M96)</f>
        <v/>
      </c>
      <c r="N96" s="109" t="str">
        <f>IF('CE statale'!N96=0,"",'CE statale'!N96)</f>
        <v xml:space="preserve">-    </v>
      </c>
    </row>
    <row r="97" spans="1:14" s="67" customFormat="1">
      <c r="A97" s="100" t="s">
        <v>1272</v>
      </c>
      <c r="B97" s="127"/>
      <c r="C97" s="106" t="s">
        <v>2381</v>
      </c>
      <c r="D97" s="421" t="s">
        <v>983</v>
      </c>
      <c r="E97" s="421"/>
      <c r="F97" s="421"/>
      <c r="G97" s="422"/>
      <c r="H97" s="107" t="str">
        <f>IF('CE statale'!H97=0,"",'CE statale'!H97)</f>
        <v/>
      </c>
      <c r="I97" s="107" t="str">
        <f>IF('CE statale'!I97=0,"",'CE statale'!I97)</f>
        <v/>
      </c>
      <c r="J97" s="107" t="str">
        <f>IF('CE statale'!J97=0,"",'CE statale'!J97)</f>
        <v/>
      </c>
      <c r="K97" s="107" t="str">
        <f>IF('CE statale'!K97=0,"",'CE statale'!K97)</f>
        <v/>
      </c>
      <c r="L97" s="107" t="str">
        <f>IF('CE statale'!L97=0,"",'CE statale'!L97)</f>
        <v/>
      </c>
      <c r="M97" s="108" t="str">
        <f>IF('CE statale'!M97=0,"",'CE statale'!M97)</f>
        <v/>
      </c>
      <c r="N97" s="109" t="str">
        <f>IF('CE statale'!N97=0,"",'CE statale'!N97)</f>
        <v xml:space="preserve">-    </v>
      </c>
    </row>
    <row r="98" spans="1:14" s="67" customFormat="1">
      <c r="A98" s="100"/>
      <c r="B98" s="128"/>
      <c r="C98" s="129" t="s">
        <v>1892</v>
      </c>
      <c r="D98" s="129"/>
      <c r="E98" s="129"/>
      <c r="F98" s="129"/>
      <c r="G98" s="130"/>
      <c r="H98" s="131">
        <f>IF('CE statale'!H98=0,"",'CE statale'!H98)</f>
        <v>21163.47</v>
      </c>
      <c r="I98" s="131" t="str">
        <f>IF('CE statale'!I98=0,"",'CE statale'!I98)</f>
        <v/>
      </c>
      <c r="J98" s="131" t="str">
        <f>IF('CE statale'!J98=0,"",'CE statale'!J98)</f>
        <v/>
      </c>
      <c r="K98" s="131" t="str">
        <f>IF('CE statale'!K98=0,"",'CE statale'!K98)</f>
        <v/>
      </c>
      <c r="L98" s="131" t="str">
        <f>IF('CE statale'!L98=0,"",'CE statale'!L98)</f>
        <v/>
      </c>
      <c r="M98" s="132" t="str">
        <f>IF('CE statale'!M98=0,"",'CE statale'!M98)</f>
        <v/>
      </c>
      <c r="N98" s="133" t="str">
        <f>IF('CE statale'!N98=0,"",'CE statale'!N98)</f>
        <v xml:space="preserve">-    </v>
      </c>
    </row>
    <row r="99" spans="1:14" s="58" customFormat="1">
      <c r="A99" s="100"/>
      <c r="B99" s="134"/>
      <c r="C99" s="111"/>
      <c r="D99" s="137"/>
      <c r="E99" s="135"/>
      <c r="F99" s="112"/>
      <c r="G99" s="113"/>
      <c r="H99" s="114" t="str">
        <f>IF('CE statale'!H99=0,"",'CE statale'!H99)</f>
        <v/>
      </c>
      <c r="I99" s="114" t="str">
        <f>IF('CE statale'!I99=0,"",'CE statale'!I99)</f>
        <v/>
      </c>
      <c r="J99" s="114" t="str">
        <f>IF('CE statale'!J99=0,"",'CE statale'!J99)</f>
        <v/>
      </c>
      <c r="K99" s="114" t="str">
        <f>IF('CE statale'!K99=0,"",'CE statale'!K99)</f>
        <v/>
      </c>
      <c r="L99" s="114" t="str">
        <f>IF('CE statale'!L99=0,"",'CE statale'!L99)</f>
        <v/>
      </c>
      <c r="M99" s="115" t="str">
        <f>IF('CE statale'!M99=0,"",'CE statale'!M99)</f>
        <v/>
      </c>
      <c r="N99" s="116" t="str">
        <f>IF('CE statale'!N99=0,"",'CE statale'!N99)</f>
        <v/>
      </c>
    </row>
    <row r="100" spans="1:14" s="67" customFormat="1">
      <c r="A100" s="100"/>
      <c r="B100" s="105" t="s">
        <v>984</v>
      </c>
      <c r="C100" s="423" t="s">
        <v>985</v>
      </c>
      <c r="D100" s="423"/>
      <c r="E100" s="423"/>
      <c r="F100" s="423"/>
      <c r="G100" s="424"/>
      <c r="H100" s="107" t="str">
        <f>IF('CE statale'!H100=0,"",'CE statale'!H100)</f>
        <v/>
      </c>
      <c r="I100" s="107" t="str">
        <f>IF('CE statale'!I100=0,"",'CE statale'!I100)</f>
        <v/>
      </c>
      <c r="J100" s="107" t="str">
        <f>IF('CE statale'!J100=0,"",'CE statale'!J100)</f>
        <v/>
      </c>
      <c r="K100" s="107" t="str">
        <f>IF('CE statale'!K100=0,"",'CE statale'!K100)</f>
        <v/>
      </c>
      <c r="L100" s="107" t="str">
        <f>IF('CE statale'!L100=0,"",'CE statale'!L100)</f>
        <v/>
      </c>
      <c r="M100" s="108" t="str">
        <f>IF('CE statale'!M100=0,"",'CE statale'!M100)</f>
        <v/>
      </c>
      <c r="N100" s="109" t="str">
        <f>IF('CE statale'!N100=0,"",'CE statale'!N100)</f>
        <v/>
      </c>
    </row>
    <row r="101" spans="1:14" s="67" customFormat="1">
      <c r="A101" s="100"/>
      <c r="B101" s="127"/>
      <c r="C101" s="106" t="s">
        <v>2372</v>
      </c>
      <c r="D101" s="421" t="s">
        <v>1893</v>
      </c>
      <c r="E101" s="421"/>
      <c r="F101" s="421"/>
      <c r="G101" s="422"/>
      <c r="H101" s="107">
        <f>IF('CE statale'!H101=0,"",'CE statale'!H101)</f>
        <v>14810636.110000003</v>
      </c>
      <c r="I101" s="107">
        <f>IF('CE statale'!I101=0,"",'CE statale'!I101)</f>
        <v>22000</v>
      </c>
      <c r="J101" s="107">
        <f>IF('CE statale'!J101=0,"",'CE statale'!J101)</f>
        <v>22000</v>
      </c>
      <c r="K101" s="107">
        <f>IF('CE statale'!K101=0,"",'CE statale'!K101)</f>
        <v>22000</v>
      </c>
      <c r="L101" s="107">
        <f>IF('CE statale'!L101=0,"",'CE statale'!L101)</f>
        <v>22000</v>
      </c>
      <c r="M101" s="108" t="str">
        <f>IF('CE statale'!M101=0,"",'CE statale'!M101)</f>
        <v/>
      </c>
      <c r="N101" s="109" t="str">
        <f>IF('CE statale'!N101=0,"",'CE statale'!N101)</f>
        <v/>
      </c>
    </row>
    <row r="102" spans="1:14" s="58" customFormat="1">
      <c r="A102" s="100" t="s">
        <v>6</v>
      </c>
      <c r="B102" s="134"/>
      <c r="C102" s="136"/>
      <c r="D102" s="140"/>
      <c r="E102" s="111" t="s">
        <v>2374</v>
      </c>
      <c r="F102" s="418" t="s">
        <v>1894</v>
      </c>
      <c r="G102" s="419"/>
      <c r="H102" s="114" t="str">
        <f>IF('CE statale'!H102=0,"",'CE statale'!H102)</f>
        <v/>
      </c>
      <c r="I102" s="114" t="str">
        <f>IF('CE statale'!I102=0,"",'CE statale'!I102)</f>
        <v/>
      </c>
      <c r="J102" s="114" t="str">
        <f>IF('CE statale'!J102=0,"",'CE statale'!J102)</f>
        <v/>
      </c>
      <c r="K102" s="114" t="str">
        <f>IF('CE statale'!K102=0,"",'CE statale'!K102)</f>
        <v/>
      </c>
      <c r="L102" s="114" t="str">
        <f>IF('CE statale'!L102=0,"",'CE statale'!L102)</f>
        <v/>
      </c>
      <c r="M102" s="115" t="str">
        <f>IF('CE statale'!M102=0,"",'CE statale'!M102)</f>
        <v/>
      </c>
      <c r="N102" s="116" t="str">
        <f>IF('CE statale'!N102=0,"",'CE statale'!N102)</f>
        <v xml:space="preserve">-    </v>
      </c>
    </row>
    <row r="103" spans="1:14" s="58" customFormat="1">
      <c r="A103" s="100" t="s">
        <v>448</v>
      </c>
      <c r="B103" s="134"/>
      <c r="C103" s="136"/>
      <c r="D103" s="140"/>
      <c r="E103" s="111" t="s">
        <v>2376</v>
      </c>
      <c r="F103" s="418" t="s">
        <v>1895</v>
      </c>
      <c r="G103" s="419"/>
      <c r="H103" s="114">
        <f>IF('CE statale'!H103=0,"",'CE statale'!H103)</f>
        <v>14810636.110000003</v>
      </c>
      <c r="I103" s="114">
        <f>IF('CE statale'!I103=0,"",'CE statale'!I103)</f>
        <v>22000</v>
      </c>
      <c r="J103" s="114">
        <f>IF('CE statale'!J103=0,"",'CE statale'!J103)</f>
        <v>22000</v>
      </c>
      <c r="K103" s="114">
        <f>IF('CE statale'!K103=0,"",'CE statale'!K103)</f>
        <v>22000</v>
      </c>
      <c r="L103" s="114">
        <f>IF('CE statale'!L103=0,"",'CE statale'!L103)</f>
        <v>22000</v>
      </c>
      <c r="M103" s="115" t="str">
        <f>IF('CE statale'!M103=0,"",'CE statale'!M103)</f>
        <v/>
      </c>
      <c r="N103" s="116" t="str">
        <f>IF('CE statale'!N103=0,"",'CE statale'!N103)</f>
        <v/>
      </c>
    </row>
    <row r="104" spans="1:14" s="67" customFormat="1">
      <c r="A104" s="100"/>
      <c r="B104" s="127"/>
      <c r="C104" s="106" t="s">
        <v>2381</v>
      </c>
      <c r="D104" s="421" t="s">
        <v>1896</v>
      </c>
      <c r="E104" s="421"/>
      <c r="F104" s="421"/>
      <c r="G104" s="422"/>
      <c r="H104" s="107">
        <f>IF('CE statale'!H104=0,"",'CE statale'!H104)</f>
        <v>12709350.649999999</v>
      </c>
      <c r="I104" s="107">
        <f>IF('CE statale'!I104=0,"",'CE statale'!I104)</f>
        <v>2010450</v>
      </c>
      <c r="J104" s="107">
        <f>IF('CE statale'!J104=0,"",'CE statale'!J104)</f>
        <v>849000</v>
      </c>
      <c r="K104" s="107">
        <f>IF('CE statale'!K104=0,"",'CE statale'!K104)</f>
        <v>849000</v>
      </c>
      <c r="L104" s="107">
        <f>IF('CE statale'!L104=0,"",'CE statale'!L104)</f>
        <v>849000</v>
      </c>
      <c r="M104" s="108">
        <f>IF('CE statale'!M104=0,"",'CE statale'!M104)</f>
        <v>-1161450</v>
      </c>
      <c r="N104" s="109">
        <f>IF('CE statale'!N104=0,"",'CE statale'!N104)</f>
        <v>-0.57770648362306942</v>
      </c>
    </row>
    <row r="105" spans="1:14" s="58" customFormat="1">
      <c r="A105" s="100" t="s">
        <v>1295</v>
      </c>
      <c r="B105" s="134"/>
      <c r="C105" s="136"/>
      <c r="D105" s="140"/>
      <c r="E105" s="111" t="s">
        <v>2374</v>
      </c>
      <c r="F105" s="418" t="s">
        <v>1897</v>
      </c>
      <c r="G105" s="419"/>
      <c r="H105" s="114">
        <f>IF('CE statale'!H105=0,"",'CE statale'!H105)</f>
        <v>66579.38</v>
      </c>
      <c r="I105" s="114" t="str">
        <f>IF('CE statale'!I105=0,"",'CE statale'!I105)</f>
        <v/>
      </c>
      <c r="J105" s="114" t="str">
        <f>IF('CE statale'!J105=0,"",'CE statale'!J105)</f>
        <v/>
      </c>
      <c r="K105" s="114" t="str">
        <f>IF('CE statale'!K105=0,"",'CE statale'!K105)</f>
        <v/>
      </c>
      <c r="L105" s="114" t="str">
        <f>IF('CE statale'!L105=0,"",'CE statale'!L105)</f>
        <v/>
      </c>
      <c r="M105" s="115" t="str">
        <f>IF('CE statale'!M105=0,"",'CE statale'!M105)</f>
        <v/>
      </c>
      <c r="N105" s="116" t="str">
        <f>IF('CE statale'!N105=0,"",'CE statale'!N105)</f>
        <v xml:space="preserve">-    </v>
      </c>
    </row>
    <row r="106" spans="1:14" s="58" customFormat="1">
      <c r="A106" s="100" t="s">
        <v>1244</v>
      </c>
      <c r="B106" s="134"/>
      <c r="C106" s="136"/>
      <c r="D106" s="140"/>
      <c r="E106" s="111" t="s">
        <v>2376</v>
      </c>
      <c r="F106" s="418" t="s">
        <v>1898</v>
      </c>
      <c r="G106" s="419"/>
      <c r="H106" s="114">
        <f>IF('CE statale'!H106=0,"",'CE statale'!H106)</f>
        <v>12642771.269999998</v>
      </c>
      <c r="I106" s="114">
        <f>IF('CE statale'!I106=0,"",'CE statale'!I106)</f>
        <v>2010450</v>
      </c>
      <c r="J106" s="114">
        <f>IF('CE statale'!J106=0,"",'CE statale'!J106)</f>
        <v>849000</v>
      </c>
      <c r="K106" s="114">
        <f>IF('CE statale'!K106=0,"",'CE statale'!K106)</f>
        <v>849000</v>
      </c>
      <c r="L106" s="114">
        <f>IF('CE statale'!L106=0,"",'CE statale'!L106)</f>
        <v>849000</v>
      </c>
      <c r="M106" s="115">
        <f>IF('CE statale'!M106=0,"",'CE statale'!M106)</f>
        <v>-1161450</v>
      </c>
      <c r="N106" s="116">
        <f>IF('CE statale'!N106=0,"",'CE statale'!N106)</f>
        <v>-0.57770648362306942</v>
      </c>
    </row>
    <row r="107" spans="1:14" s="67" customFormat="1">
      <c r="A107" s="100"/>
      <c r="B107" s="128"/>
      <c r="C107" s="129" t="s">
        <v>1899</v>
      </c>
      <c r="D107" s="129"/>
      <c r="E107" s="129"/>
      <c r="F107" s="129"/>
      <c r="G107" s="130"/>
      <c r="H107" s="131">
        <f>IF('CE statale'!H107=0,"",'CE statale'!H107)</f>
        <v>2101285.4600000046</v>
      </c>
      <c r="I107" s="131">
        <f>IF('CE statale'!I107=0,"",'CE statale'!I107)</f>
        <v>-1988450</v>
      </c>
      <c r="J107" s="131">
        <f>IF('CE statale'!J107=0,"",'CE statale'!J107)</f>
        <v>-827000</v>
      </c>
      <c r="K107" s="131">
        <f>IF('CE statale'!K107=0,"",'CE statale'!K107)</f>
        <v>-827000</v>
      </c>
      <c r="L107" s="131">
        <f>IF('CE statale'!L107=0,"",'CE statale'!L107)</f>
        <v>-827000</v>
      </c>
      <c r="M107" s="132">
        <f>IF('CE statale'!M107=0,"",'CE statale'!M107)</f>
        <v>1161450</v>
      </c>
      <c r="N107" s="133">
        <f>IF('CE statale'!N107=0,"",'CE statale'!N107)</f>
        <v>-0.58409816691392791</v>
      </c>
    </row>
    <row r="108" spans="1:14" s="58" customFormat="1" ht="15.75" thickBot="1">
      <c r="A108" s="100"/>
      <c r="B108" s="143"/>
      <c r="C108" s="111"/>
      <c r="D108" s="140"/>
      <c r="E108" s="137"/>
      <c r="F108" s="140"/>
      <c r="G108" s="141"/>
      <c r="H108" s="114" t="str">
        <f>IF('CE statale'!H108=0,"",'CE statale'!H108)</f>
        <v/>
      </c>
      <c r="I108" s="114" t="str">
        <f>IF('CE statale'!I108=0,"",'CE statale'!I108)</f>
        <v/>
      </c>
      <c r="J108" s="114" t="str">
        <f>IF('CE statale'!J108=0,"",'CE statale'!J108)</f>
        <v/>
      </c>
      <c r="K108" s="114" t="str">
        <f>IF('CE statale'!K108=0,"",'CE statale'!K108)</f>
        <v/>
      </c>
      <c r="L108" s="114" t="str">
        <f>IF('CE statale'!L108=0,"",'CE statale'!L108)</f>
        <v/>
      </c>
      <c r="M108" s="115" t="str">
        <f>IF('CE statale'!M108=0,"",'CE statale'!M108)</f>
        <v/>
      </c>
      <c r="N108" s="116" t="str">
        <f>IF('CE statale'!N108=0,"",'CE statale'!N108)</f>
        <v/>
      </c>
    </row>
    <row r="109" spans="1:14" s="69" customFormat="1" ht="16.5" thickTop="1" thickBot="1">
      <c r="A109" s="144"/>
      <c r="B109" s="145" t="s">
        <v>1900</v>
      </c>
      <c r="C109" s="146"/>
      <c r="D109" s="146"/>
      <c r="E109" s="146"/>
      <c r="F109" s="146"/>
      <c r="G109" s="147"/>
      <c r="H109" s="148">
        <f>IF('CE statale'!H109=0,"",'CE statale'!H109)</f>
        <v>55105678.200000197</v>
      </c>
      <c r="I109" s="148">
        <f>IF('CE statale'!I109=0,"",'CE statale'!I109)</f>
        <v>37888678.203333378</v>
      </c>
      <c r="J109" s="148">
        <f>IF('CE statale'!J109=0,"",'CE statale'!J109)</f>
        <v>38682000</v>
      </c>
      <c r="K109" s="148">
        <f>IF('CE statale'!K109=0,"",'CE statale'!K109)</f>
        <v>39044081</v>
      </c>
      <c r="L109" s="148">
        <f>IF('CE statale'!L109=0,"",'CE statale'!L109)</f>
        <v>39286800</v>
      </c>
      <c r="M109" s="149">
        <f>IF('CE statale'!M109=0,"",'CE statale'!M109)</f>
        <v>1398121.7966666222</v>
      </c>
      <c r="N109" s="150">
        <f>IF('CE statale'!N109=0,"",'CE statale'!N109)</f>
        <v>3.6900780469655392E-2</v>
      </c>
    </row>
    <row r="110" spans="1:14" s="69" customFormat="1" ht="15.75" thickTop="1">
      <c r="A110" s="144"/>
      <c r="B110" s="152"/>
      <c r="C110" s="153"/>
      <c r="D110" s="153"/>
      <c r="E110" s="154"/>
      <c r="F110" s="155"/>
      <c r="G110" s="156"/>
      <c r="H110" s="157" t="str">
        <f>IF('CE statale'!H110=0,"",'CE statale'!H110)</f>
        <v/>
      </c>
      <c r="I110" s="157" t="str">
        <f>IF('CE statale'!I110=0,"",'CE statale'!I110)</f>
        <v/>
      </c>
      <c r="J110" s="157" t="str">
        <f>IF('CE statale'!J110=0,"",'CE statale'!J110)</f>
        <v/>
      </c>
      <c r="K110" s="157" t="str">
        <f>IF('CE statale'!K110=0,"",'CE statale'!K110)</f>
        <v/>
      </c>
      <c r="L110" s="157" t="str">
        <f>IF('CE statale'!L110=0,"",'CE statale'!L110)</f>
        <v/>
      </c>
      <c r="M110" s="158" t="str">
        <f>IF('CE statale'!M110=0,"",'CE statale'!M110)</f>
        <v/>
      </c>
      <c r="N110" s="159" t="str">
        <f>IF('CE statale'!N110=0,"",'CE statale'!N110)</f>
        <v/>
      </c>
    </row>
    <row r="111" spans="1:14" s="67" customFormat="1">
      <c r="A111" s="100"/>
      <c r="B111" s="105" t="s">
        <v>2445</v>
      </c>
      <c r="C111" s="423" t="s">
        <v>1901</v>
      </c>
      <c r="D111" s="423"/>
      <c r="E111" s="423"/>
      <c r="F111" s="423"/>
      <c r="G111" s="424"/>
      <c r="H111" s="107" t="str">
        <f>IF('CE statale'!H111=0,"",'CE statale'!H111)</f>
        <v/>
      </c>
      <c r="I111" s="107" t="str">
        <f>IF('CE statale'!I111=0,"",'CE statale'!I111)</f>
        <v/>
      </c>
      <c r="J111" s="107" t="str">
        <f>IF('CE statale'!J111=0,"",'CE statale'!J111)</f>
        <v/>
      </c>
      <c r="K111" s="107" t="str">
        <f>IF('CE statale'!K111=0,"",'CE statale'!K111)</f>
        <v/>
      </c>
      <c r="L111" s="107" t="str">
        <f>IF('CE statale'!L111=0,"",'CE statale'!L111)</f>
        <v/>
      </c>
      <c r="M111" s="108" t="str">
        <f>IF('CE statale'!M111=0,"",'CE statale'!M111)</f>
        <v/>
      </c>
      <c r="N111" s="109" t="str">
        <f>IF('CE statale'!N111=0,"",'CE statale'!N111)</f>
        <v/>
      </c>
    </row>
    <row r="112" spans="1:14" s="67" customFormat="1">
      <c r="A112" s="100"/>
      <c r="B112" s="127"/>
      <c r="C112" s="106" t="s">
        <v>2372</v>
      </c>
      <c r="D112" s="421" t="s">
        <v>1314</v>
      </c>
      <c r="E112" s="421"/>
      <c r="F112" s="421"/>
      <c r="G112" s="422"/>
      <c r="H112" s="107">
        <f>IF('CE statale'!H112=0,"",'CE statale'!H112)</f>
        <v>35632166.050000004</v>
      </c>
      <c r="I112" s="107">
        <f>IF('CE statale'!I112=0,"",'CE statale'!I112)</f>
        <v>36625000</v>
      </c>
      <c r="J112" s="107">
        <f>IF('CE statale'!J112=0,"",'CE statale'!J112)</f>
        <v>38682000</v>
      </c>
      <c r="K112" s="107">
        <f>IF('CE statale'!K112=0,"",'CE statale'!K112)</f>
        <v>39044081</v>
      </c>
      <c r="L112" s="107">
        <f>IF('CE statale'!L112=0,"",'CE statale'!L112)</f>
        <v>39286800</v>
      </c>
      <c r="M112" s="108">
        <f>IF('CE statale'!M112=0,"",'CE statale'!M112)</f>
        <v>2661800</v>
      </c>
      <c r="N112" s="109">
        <f>IF('CE statale'!N112=0,"",'CE statale'!N112)</f>
        <v>7.2677133105802053E-2</v>
      </c>
    </row>
    <row r="113" spans="1:14" s="58" customFormat="1">
      <c r="A113" s="100" t="s">
        <v>2447</v>
      </c>
      <c r="B113" s="143"/>
      <c r="C113" s="136"/>
      <c r="D113" s="140"/>
      <c r="E113" s="111" t="s">
        <v>2374</v>
      </c>
      <c r="F113" s="418" t="s">
        <v>1902</v>
      </c>
      <c r="G113" s="419"/>
      <c r="H113" s="114">
        <f>IF('CE statale'!H113=0,"",'CE statale'!H113)</f>
        <v>35349413.140000001</v>
      </c>
      <c r="I113" s="114">
        <f>IF('CE statale'!I113=0,"",'CE statale'!I113)</f>
        <v>36300000</v>
      </c>
      <c r="J113" s="114">
        <f>IF('CE statale'!J113=0,"",'CE statale'!J113)</f>
        <v>38345000</v>
      </c>
      <c r="K113" s="114">
        <f>IF('CE statale'!K113=0,"",'CE statale'!K113)</f>
        <v>38707081</v>
      </c>
      <c r="L113" s="114">
        <f>IF('CE statale'!L113=0,"",'CE statale'!L113)</f>
        <v>38949800</v>
      </c>
      <c r="M113" s="115">
        <f>IF('CE statale'!M113=0,"",'CE statale'!M113)</f>
        <v>2649800</v>
      </c>
      <c r="N113" s="116">
        <f>IF('CE statale'!N113=0,"",'CE statale'!N113)</f>
        <v>7.2997245179063364E-2</v>
      </c>
    </row>
    <row r="114" spans="1:14" s="58" customFormat="1" ht="30" customHeight="1">
      <c r="A114" s="100" t="s">
        <v>2448</v>
      </c>
      <c r="B114" s="143"/>
      <c r="C114" s="136"/>
      <c r="D114" s="140"/>
      <c r="E114" s="111" t="s">
        <v>2376</v>
      </c>
      <c r="F114" s="418" t="s">
        <v>1903</v>
      </c>
      <c r="G114" s="419"/>
      <c r="H114" s="114">
        <f>IF('CE statale'!H114=0,"",'CE statale'!H114)</f>
        <v>153233.38</v>
      </c>
      <c r="I114" s="114">
        <f>IF('CE statale'!I114=0,"",'CE statale'!I114)</f>
        <v>175000</v>
      </c>
      <c r="J114" s="114">
        <f>IF('CE statale'!J114=0,"",'CE statale'!J114)</f>
        <v>185000</v>
      </c>
      <c r="K114" s="114">
        <f>IF('CE statale'!K114=0,"",'CE statale'!K114)</f>
        <v>185000</v>
      </c>
      <c r="L114" s="114">
        <f>IF('CE statale'!L114=0,"",'CE statale'!L114)</f>
        <v>185000</v>
      </c>
      <c r="M114" s="115">
        <f>IF('CE statale'!M114=0,"",'CE statale'!M114)</f>
        <v>10000</v>
      </c>
      <c r="N114" s="116">
        <f>IF('CE statale'!N114=0,"",'CE statale'!N114)</f>
        <v>5.7142857142857141E-2</v>
      </c>
    </row>
    <row r="115" spans="1:14" s="58" customFormat="1">
      <c r="A115" s="100" t="s">
        <v>2449</v>
      </c>
      <c r="B115" s="143"/>
      <c r="C115" s="136"/>
      <c r="D115" s="140"/>
      <c r="E115" s="111" t="s">
        <v>3133</v>
      </c>
      <c r="F115" s="418" t="s">
        <v>1904</v>
      </c>
      <c r="G115" s="419"/>
      <c r="H115" s="114">
        <f>IF('CE statale'!H115=0,"",'CE statale'!H115)</f>
        <v>127295.53</v>
      </c>
      <c r="I115" s="114">
        <f>IF('CE statale'!I115=0,"",'CE statale'!I115)</f>
        <v>150000</v>
      </c>
      <c r="J115" s="114">
        <f>IF('CE statale'!J115=0,"",'CE statale'!J115)</f>
        <v>152000</v>
      </c>
      <c r="K115" s="114">
        <f>IF('CE statale'!K115=0,"",'CE statale'!K115)</f>
        <v>152000</v>
      </c>
      <c r="L115" s="114">
        <f>IF('CE statale'!L115=0,"",'CE statale'!L115)</f>
        <v>152000</v>
      </c>
      <c r="M115" s="115">
        <f>IF('CE statale'!M115=0,"",'CE statale'!M115)</f>
        <v>2000</v>
      </c>
      <c r="N115" s="116">
        <f>IF('CE statale'!N115=0,"",'CE statale'!N115)</f>
        <v>1.3333333333333334E-2</v>
      </c>
    </row>
    <row r="116" spans="1:14" s="58" customFormat="1">
      <c r="A116" s="100" t="s">
        <v>2450</v>
      </c>
      <c r="B116" s="143"/>
      <c r="C116" s="136"/>
      <c r="D116" s="140"/>
      <c r="E116" s="111" t="s">
        <v>3141</v>
      </c>
      <c r="F116" s="418" t="s">
        <v>1905</v>
      </c>
      <c r="G116" s="419"/>
      <c r="H116" s="114">
        <f>IF('CE statale'!H116=0,"",'CE statale'!H116)</f>
        <v>2224</v>
      </c>
      <c r="I116" s="114" t="str">
        <f>IF('CE statale'!I116=0,"",'CE statale'!I116)</f>
        <v/>
      </c>
      <c r="J116" s="114" t="str">
        <f>IF('CE statale'!J116=0,"",'CE statale'!J116)</f>
        <v/>
      </c>
      <c r="K116" s="114" t="str">
        <f>IF('CE statale'!K116=0,"",'CE statale'!K116)</f>
        <v/>
      </c>
      <c r="L116" s="114" t="str">
        <f>IF('CE statale'!L116=0,"",'CE statale'!L116)</f>
        <v/>
      </c>
      <c r="M116" s="115" t="str">
        <f>IF('CE statale'!M116=0,"",'CE statale'!M116)</f>
        <v/>
      </c>
      <c r="N116" s="116" t="str">
        <f>IF('CE statale'!N116=0,"",'CE statale'!N116)</f>
        <v xml:space="preserve">-    </v>
      </c>
    </row>
    <row r="117" spans="1:14" s="67" customFormat="1">
      <c r="A117" s="100" t="s">
        <v>2451</v>
      </c>
      <c r="B117" s="127"/>
      <c r="C117" s="106" t="s">
        <v>2381</v>
      </c>
      <c r="D117" s="421" t="s">
        <v>1301</v>
      </c>
      <c r="E117" s="421"/>
      <c r="F117" s="421"/>
      <c r="G117" s="422"/>
      <c r="H117" s="107">
        <f>IF('CE statale'!H117=0,"",'CE statale'!H117)</f>
        <v>22000</v>
      </c>
      <c r="I117" s="107" t="str">
        <f>IF('CE statale'!I117=0,"",'CE statale'!I117)</f>
        <v/>
      </c>
      <c r="J117" s="107" t="str">
        <f>IF('CE statale'!J117=0,"",'CE statale'!J117)</f>
        <v/>
      </c>
      <c r="K117" s="107" t="str">
        <f>IF('CE statale'!K117=0,"",'CE statale'!K117)</f>
        <v/>
      </c>
      <c r="L117" s="107" t="str">
        <f>IF('CE statale'!L117=0,"",'CE statale'!L117)</f>
        <v/>
      </c>
      <c r="M117" s="108" t="str">
        <f>IF('CE statale'!M117=0,"",'CE statale'!M117)</f>
        <v/>
      </c>
      <c r="N117" s="109" t="str">
        <f>IF('CE statale'!N117=0,"",'CE statale'!N117)</f>
        <v xml:space="preserve">-    </v>
      </c>
    </row>
    <row r="118" spans="1:14" s="67" customFormat="1" ht="30" customHeight="1">
      <c r="A118" s="100" t="s">
        <v>692</v>
      </c>
      <c r="B118" s="127"/>
      <c r="C118" s="106" t="s">
        <v>2384</v>
      </c>
      <c r="D118" s="421" t="s">
        <v>1906</v>
      </c>
      <c r="E118" s="421"/>
      <c r="F118" s="421"/>
      <c r="G118" s="422"/>
      <c r="H118" s="107" t="str">
        <f>IF('CE statale'!H118=0,"",'CE statale'!H118)</f>
        <v/>
      </c>
      <c r="I118" s="107" t="str">
        <f>IF('CE statale'!I118=0,"",'CE statale'!I118)</f>
        <v/>
      </c>
      <c r="J118" s="107" t="str">
        <f>IF('CE statale'!J118=0,"",'CE statale'!J118)</f>
        <v/>
      </c>
      <c r="K118" s="107" t="str">
        <f>IF('CE statale'!K118=0,"",'CE statale'!K118)</f>
        <v/>
      </c>
      <c r="L118" s="107" t="str">
        <f>IF('CE statale'!L118=0,"",'CE statale'!L118)</f>
        <v/>
      </c>
      <c r="M118" s="108" t="str">
        <f>IF('CE statale'!M118=0,"",'CE statale'!M118)</f>
        <v/>
      </c>
      <c r="N118" s="109" t="str">
        <f>IF('CE statale'!N118=0,"",'CE statale'!N118)</f>
        <v xml:space="preserve">-    </v>
      </c>
    </row>
    <row r="119" spans="1:14" s="67" customFormat="1">
      <c r="A119" s="100"/>
      <c r="B119" s="128"/>
      <c r="C119" s="129" t="s">
        <v>1907</v>
      </c>
      <c r="D119" s="129"/>
      <c r="E119" s="129"/>
      <c r="F119" s="129"/>
      <c r="G119" s="130"/>
      <c r="H119" s="131">
        <f>IF('CE statale'!H119=0,"",'CE statale'!H119)</f>
        <v>35654166.050000004</v>
      </c>
      <c r="I119" s="131">
        <f>IF('CE statale'!I119=0,"",'CE statale'!I119)</f>
        <v>36625000</v>
      </c>
      <c r="J119" s="131">
        <f>IF('CE statale'!J119=0,"",'CE statale'!J119)</f>
        <v>38682000</v>
      </c>
      <c r="K119" s="131">
        <f>IF('CE statale'!K119=0,"",'CE statale'!K119)</f>
        <v>39044081</v>
      </c>
      <c r="L119" s="131">
        <f>IF('CE statale'!L119=0,"",'CE statale'!L119)</f>
        <v>39286800</v>
      </c>
      <c r="M119" s="132">
        <f>IF('CE statale'!M119=0,"",'CE statale'!M119)</f>
        <v>2661800</v>
      </c>
      <c r="N119" s="133">
        <f>IF('CE statale'!N119=0,"",'CE statale'!N119)</f>
        <v>7.2677133105802053E-2</v>
      </c>
    </row>
    <row r="120" spans="1:14" s="58" customFormat="1">
      <c r="A120" s="100"/>
      <c r="B120" s="143"/>
      <c r="C120" s="111"/>
      <c r="D120" s="140"/>
      <c r="E120" s="137"/>
      <c r="F120" s="140"/>
      <c r="G120" s="141"/>
      <c r="H120" s="114" t="str">
        <f>IF('CE statale'!H120=0,"",'CE statale'!H120)</f>
        <v/>
      </c>
      <c r="I120" s="114" t="str">
        <f>IF('CE statale'!I120=0,"",'CE statale'!I120)</f>
        <v/>
      </c>
      <c r="J120" s="114" t="str">
        <f>IF('CE statale'!J120=0,"",'CE statale'!J120)</f>
        <v/>
      </c>
      <c r="K120" s="114" t="str">
        <f>IF('CE statale'!K120=0,"",'CE statale'!K120)</f>
        <v/>
      </c>
      <c r="L120" s="114" t="str">
        <f>IF('CE statale'!L120=0,"",'CE statale'!L120)</f>
        <v/>
      </c>
      <c r="M120" s="115" t="str">
        <f>IF('CE statale'!M120=0,"",'CE statale'!M120)</f>
        <v/>
      </c>
      <c r="N120" s="116" t="str">
        <f>IF('CE statale'!N120=0,"",'CE statale'!N120)</f>
        <v/>
      </c>
    </row>
    <row r="121" spans="1:14" s="69" customFormat="1" ht="15.75" thickBot="1">
      <c r="A121" s="144"/>
      <c r="B121" s="160" t="s">
        <v>1908</v>
      </c>
      <c r="C121" s="161"/>
      <c r="D121" s="162"/>
      <c r="E121" s="161"/>
      <c r="F121" s="163"/>
      <c r="G121" s="164"/>
      <c r="H121" s="165">
        <f>IF('CE statale'!H121=0,"",'CE statale'!H121)</f>
        <v>19451512.150000192</v>
      </c>
      <c r="I121" s="165">
        <f>IF('CE statale'!I121=0,"",'CE statale'!I121)</f>
        <v>1263678.2033333778</v>
      </c>
      <c r="J121" s="165" t="str">
        <f>IF('CE statale'!J121=0,"",'CE statale'!J121)</f>
        <v/>
      </c>
      <c r="K121" s="165" t="str">
        <f>IF('CE statale'!K121=0,"",'CE statale'!K121)</f>
        <v/>
      </c>
      <c r="L121" s="165" t="str">
        <f>IF('CE statale'!L121=0,"",'CE statale'!L121)</f>
        <v/>
      </c>
      <c r="M121" s="166">
        <f>IF('CE statale'!M121=0,"",'CE statale'!M121)</f>
        <v>-1263678.2033333778</v>
      </c>
      <c r="N121" s="167">
        <f>IF('CE statale'!N121=0,"",'CE statale'!N121)</f>
        <v>-1</v>
      </c>
    </row>
    <row r="122" spans="1:14" s="58" customFormat="1">
      <c r="B122" s="78"/>
      <c r="C122" s="78"/>
      <c r="D122" s="79"/>
      <c r="E122" s="79"/>
      <c r="F122" s="84"/>
      <c r="G122" s="84"/>
      <c r="H122" s="85"/>
      <c r="I122" s="85"/>
      <c r="J122" s="85"/>
      <c r="K122" s="85"/>
      <c r="L122" s="85"/>
      <c r="M122" s="86"/>
      <c r="N122" s="87"/>
    </row>
    <row r="123" spans="1:14">
      <c r="B123" s="76"/>
      <c r="C123" s="76"/>
      <c r="D123" s="57"/>
      <c r="E123" s="57"/>
      <c r="F123" s="57"/>
      <c r="G123" s="57"/>
      <c r="H123" s="55"/>
      <c r="I123" s="77"/>
      <c r="J123" s="77"/>
      <c r="K123" s="77"/>
      <c r="L123" s="77"/>
    </row>
    <row r="124" spans="1:14">
      <c r="B124" s="78"/>
      <c r="C124" s="78"/>
      <c r="D124" s="79"/>
      <c r="E124" s="79"/>
      <c r="F124" s="79"/>
      <c r="G124" s="80"/>
      <c r="H124" s="77"/>
      <c r="I124" s="77"/>
      <c r="J124" s="77"/>
      <c r="K124" s="77"/>
      <c r="L124" s="77"/>
    </row>
    <row r="125" spans="1:14">
      <c r="B125" s="78"/>
      <c r="C125" s="78"/>
      <c r="D125" s="79"/>
      <c r="E125" s="79"/>
      <c r="F125" s="79"/>
      <c r="G125" s="80"/>
      <c r="H125" s="77"/>
      <c r="I125" s="77"/>
      <c r="J125" s="77"/>
      <c r="K125" s="77"/>
      <c r="L125" s="77"/>
    </row>
    <row r="126" spans="1:14">
      <c r="B126" s="78"/>
      <c r="C126" s="78"/>
      <c r="D126" s="79"/>
      <c r="E126" s="79"/>
      <c r="F126" s="79"/>
      <c r="G126" s="80"/>
      <c r="H126" s="77"/>
      <c r="I126" s="77"/>
      <c r="J126" s="77"/>
      <c r="K126" s="77"/>
      <c r="L126" s="77"/>
    </row>
    <row r="127" spans="1:14">
      <c r="B127" s="78"/>
      <c r="C127" s="78"/>
      <c r="D127" s="79"/>
      <c r="E127" s="79"/>
      <c r="F127" s="79"/>
      <c r="G127" s="80"/>
      <c r="H127" s="77"/>
      <c r="I127" s="77"/>
      <c r="J127" s="77"/>
      <c r="K127" s="77"/>
      <c r="L127" s="77"/>
    </row>
    <row r="128" spans="1:14">
      <c r="B128" s="78"/>
      <c r="C128" s="78"/>
      <c r="D128" s="79"/>
      <c r="E128" s="79"/>
      <c r="F128" s="79"/>
      <c r="G128" s="80"/>
      <c r="H128" s="77"/>
      <c r="I128" s="77"/>
      <c r="J128" s="77"/>
      <c r="K128" s="77"/>
      <c r="L128" s="77"/>
    </row>
    <row r="129" spans="2:15">
      <c r="B129" s="78"/>
      <c r="C129" s="78"/>
      <c r="D129" s="79"/>
      <c r="E129" s="79"/>
      <c r="F129" s="79"/>
      <c r="G129" s="80"/>
      <c r="H129" s="77"/>
      <c r="I129" s="77"/>
      <c r="J129" s="77"/>
      <c r="K129" s="77"/>
      <c r="L129" s="77"/>
    </row>
    <row r="130" spans="2:15">
      <c r="B130" s="78"/>
      <c r="C130" s="78"/>
      <c r="D130" s="79"/>
      <c r="E130" s="79"/>
      <c r="F130" s="79"/>
      <c r="G130" s="80"/>
      <c r="H130" s="77"/>
      <c r="I130" s="77"/>
      <c r="J130" s="77"/>
      <c r="K130" s="77"/>
      <c r="L130" s="77"/>
    </row>
    <row r="131" spans="2:15">
      <c r="B131" s="78"/>
      <c r="C131" s="78"/>
      <c r="D131" s="79"/>
      <c r="E131" s="79"/>
      <c r="F131" s="79"/>
      <c r="G131" s="80"/>
      <c r="H131" s="77"/>
      <c r="I131" s="77"/>
      <c r="J131" s="77"/>
      <c r="K131" s="77"/>
      <c r="L131" s="77"/>
    </row>
    <row r="132" spans="2:15">
      <c r="B132" s="78"/>
      <c r="C132" s="78"/>
      <c r="D132" s="79"/>
      <c r="E132" s="79"/>
      <c r="F132" s="79"/>
      <c r="G132" s="80"/>
      <c r="H132" s="77"/>
      <c r="I132" s="77"/>
      <c r="J132" s="77"/>
      <c r="K132" s="77"/>
      <c r="L132" s="77"/>
    </row>
    <row r="133" spans="2:15">
      <c r="B133" s="78"/>
      <c r="C133" s="78"/>
      <c r="D133" s="79"/>
      <c r="E133" s="79"/>
      <c r="F133" s="79"/>
      <c r="G133" s="80"/>
      <c r="H133" s="77"/>
      <c r="I133" s="77"/>
      <c r="J133" s="77"/>
      <c r="K133" s="77"/>
      <c r="L133" s="77"/>
    </row>
    <row r="134" spans="2:15">
      <c r="B134" s="78"/>
      <c r="C134" s="78"/>
      <c r="D134" s="79"/>
      <c r="E134" s="79"/>
      <c r="F134" s="79"/>
      <c r="G134" s="80"/>
      <c r="H134" s="77"/>
      <c r="I134" s="77"/>
      <c r="J134" s="77"/>
      <c r="K134" s="77"/>
      <c r="L134" s="77"/>
    </row>
    <row r="135" spans="2:15">
      <c r="B135" s="78"/>
      <c r="C135" s="78"/>
      <c r="D135" s="79"/>
      <c r="E135" s="79"/>
      <c r="F135" s="79"/>
      <c r="G135" s="80"/>
    </row>
    <row r="136" spans="2:15">
      <c r="B136" s="78"/>
      <c r="C136" s="78"/>
      <c r="D136" s="79"/>
      <c r="E136" s="79"/>
      <c r="F136" s="79"/>
      <c r="G136" s="80"/>
    </row>
    <row r="137" spans="2:15">
      <c r="B137" s="78"/>
      <c r="C137" s="78"/>
      <c r="D137" s="79"/>
      <c r="E137" s="79"/>
      <c r="F137" s="79"/>
      <c r="G137" s="80"/>
    </row>
    <row r="138" spans="2:15">
      <c r="B138" s="78"/>
      <c r="C138" s="78"/>
      <c r="D138" s="79"/>
      <c r="E138" s="79"/>
      <c r="F138" s="79"/>
      <c r="G138" s="80"/>
    </row>
    <row r="139" spans="2:15">
      <c r="B139" s="78"/>
      <c r="C139" s="78"/>
      <c r="D139" s="79"/>
      <c r="E139" s="79"/>
      <c r="F139" s="79"/>
      <c r="G139" s="80"/>
    </row>
    <row r="140" spans="2:15">
      <c r="B140" s="78"/>
      <c r="C140" s="78"/>
      <c r="D140" s="79"/>
      <c r="E140" s="79"/>
      <c r="F140" s="79"/>
      <c r="G140" s="80"/>
    </row>
    <row r="141" spans="2:15">
      <c r="B141" s="78"/>
      <c r="C141" s="78"/>
      <c r="D141" s="79"/>
      <c r="E141" s="79"/>
      <c r="F141" s="79"/>
      <c r="G141" s="80"/>
    </row>
    <row r="142" spans="2:15">
      <c r="B142" s="78"/>
      <c r="C142" s="78"/>
      <c r="D142" s="79"/>
      <c r="E142" s="79"/>
      <c r="F142" s="79"/>
      <c r="G142" s="80"/>
    </row>
    <row r="143" spans="2:15" s="81" customFormat="1">
      <c r="B143" s="78"/>
      <c r="C143" s="78"/>
      <c r="D143" s="79"/>
      <c r="E143" s="79"/>
      <c r="F143" s="79"/>
      <c r="G143" s="80"/>
      <c r="H143" s="59"/>
      <c r="I143" s="59"/>
      <c r="J143" s="59"/>
      <c r="K143" s="59"/>
      <c r="L143" s="59"/>
      <c r="M143" s="59"/>
      <c r="N143" s="59"/>
      <c r="O143" s="59"/>
    </row>
    <row r="144" spans="2:15" s="81" customFormat="1">
      <c r="B144" s="78"/>
      <c r="C144" s="78"/>
      <c r="D144" s="79"/>
      <c r="E144" s="79"/>
      <c r="F144" s="79"/>
      <c r="G144" s="80"/>
      <c r="H144" s="59"/>
      <c r="I144" s="59"/>
      <c r="J144" s="59"/>
      <c r="K144" s="59"/>
      <c r="L144" s="59"/>
      <c r="M144" s="59"/>
      <c r="N144" s="59"/>
      <c r="O144" s="59"/>
    </row>
    <row r="145" spans="2:15" s="81" customFormat="1">
      <c r="B145" s="78"/>
      <c r="C145" s="78"/>
      <c r="D145" s="79"/>
      <c r="E145" s="79"/>
      <c r="F145" s="79"/>
      <c r="G145" s="80"/>
      <c r="H145" s="59"/>
      <c r="I145" s="59"/>
      <c r="J145" s="59"/>
      <c r="K145" s="59"/>
      <c r="L145" s="59"/>
      <c r="M145" s="59"/>
      <c r="N145" s="59"/>
      <c r="O145" s="59"/>
    </row>
    <row r="146" spans="2:15" s="81" customFormat="1">
      <c r="B146" s="78"/>
      <c r="C146" s="78"/>
      <c r="D146" s="79"/>
      <c r="E146" s="79"/>
      <c r="F146" s="79"/>
      <c r="G146" s="80"/>
      <c r="H146" s="59"/>
      <c r="I146" s="59"/>
      <c r="J146" s="59"/>
      <c r="K146" s="59"/>
      <c r="L146" s="59"/>
      <c r="M146" s="59"/>
      <c r="N146" s="59"/>
      <c r="O146" s="59"/>
    </row>
    <row r="147" spans="2:15" s="81" customFormat="1">
      <c r="B147" s="78"/>
      <c r="C147" s="78"/>
      <c r="D147" s="79"/>
      <c r="E147" s="79"/>
      <c r="F147" s="79"/>
      <c r="G147" s="80"/>
      <c r="H147" s="59"/>
      <c r="I147" s="59"/>
      <c r="J147" s="59"/>
      <c r="K147" s="59"/>
      <c r="L147" s="59"/>
      <c r="M147" s="59"/>
      <c r="N147" s="59"/>
      <c r="O147" s="59"/>
    </row>
    <row r="148" spans="2:15" s="81" customFormat="1">
      <c r="B148" s="78"/>
      <c r="C148" s="78"/>
      <c r="D148" s="79"/>
      <c r="E148" s="79"/>
      <c r="F148" s="79"/>
      <c r="G148" s="80"/>
      <c r="H148" s="59"/>
      <c r="I148" s="59"/>
      <c r="J148" s="59"/>
      <c r="K148" s="59"/>
      <c r="L148" s="59"/>
      <c r="M148" s="59"/>
      <c r="N148" s="59"/>
      <c r="O148" s="59"/>
    </row>
    <row r="149" spans="2:15" s="81" customFormat="1">
      <c r="B149" s="78"/>
      <c r="C149" s="78"/>
      <c r="D149" s="79"/>
      <c r="E149" s="79"/>
      <c r="F149" s="79"/>
      <c r="G149" s="80"/>
      <c r="H149" s="59"/>
      <c r="I149" s="59"/>
      <c r="J149" s="59"/>
      <c r="K149" s="59"/>
      <c r="L149" s="59"/>
      <c r="M149" s="59"/>
      <c r="N149" s="59"/>
      <c r="O149" s="59"/>
    </row>
    <row r="150" spans="2:15" s="81" customFormat="1">
      <c r="B150" s="78"/>
      <c r="C150" s="78"/>
      <c r="D150" s="79"/>
      <c r="E150" s="79"/>
      <c r="F150" s="79"/>
      <c r="G150" s="80"/>
      <c r="H150" s="59"/>
      <c r="I150" s="59"/>
      <c r="J150" s="59"/>
      <c r="K150" s="59"/>
      <c r="L150" s="59"/>
      <c r="M150" s="59"/>
      <c r="N150" s="59"/>
      <c r="O150" s="59"/>
    </row>
    <row r="151" spans="2:15" s="81" customFormat="1">
      <c r="B151" s="78"/>
      <c r="C151" s="78"/>
      <c r="D151" s="79"/>
      <c r="E151" s="79"/>
      <c r="F151" s="79"/>
      <c r="G151" s="80"/>
      <c r="H151" s="59"/>
      <c r="I151" s="59"/>
      <c r="J151" s="59"/>
      <c r="K151" s="59"/>
      <c r="L151" s="59"/>
      <c r="M151" s="59"/>
      <c r="N151" s="59"/>
      <c r="O151" s="59"/>
    </row>
    <row r="152" spans="2:15" s="81" customFormat="1">
      <c r="B152" s="78"/>
      <c r="C152" s="78"/>
      <c r="D152" s="79"/>
      <c r="E152" s="79"/>
      <c r="F152" s="79"/>
      <c r="G152" s="80"/>
      <c r="H152" s="59"/>
      <c r="I152" s="59"/>
      <c r="J152" s="59"/>
      <c r="K152" s="59"/>
      <c r="L152" s="59"/>
      <c r="M152" s="59"/>
      <c r="N152" s="59"/>
      <c r="O152" s="59"/>
    </row>
    <row r="153" spans="2:15" s="81" customFormat="1">
      <c r="B153" s="78"/>
      <c r="C153" s="78"/>
      <c r="D153" s="79"/>
      <c r="E153" s="79"/>
      <c r="F153" s="79"/>
      <c r="G153" s="80"/>
      <c r="H153" s="59"/>
      <c r="I153" s="59"/>
      <c r="J153" s="59"/>
      <c r="K153" s="59"/>
      <c r="L153" s="59"/>
      <c r="M153" s="59"/>
      <c r="N153" s="59"/>
      <c r="O153" s="59"/>
    </row>
    <row r="154" spans="2:15" s="81" customFormat="1">
      <c r="B154" s="78"/>
      <c r="C154" s="78"/>
      <c r="D154" s="79"/>
      <c r="E154" s="79"/>
      <c r="F154" s="79"/>
      <c r="G154" s="80"/>
      <c r="H154" s="59"/>
      <c r="I154" s="59"/>
      <c r="J154" s="59"/>
      <c r="K154" s="59"/>
      <c r="L154" s="59"/>
      <c r="M154" s="59"/>
      <c r="N154" s="59"/>
      <c r="O154" s="59"/>
    </row>
    <row r="155" spans="2:15" s="81" customFormat="1">
      <c r="B155" s="78"/>
      <c r="C155" s="78"/>
      <c r="D155" s="79"/>
      <c r="E155" s="79"/>
      <c r="F155" s="79"/>
      <c r="G155" s="80"/>
      <c r="H155" s="59"/>
      <c r="I155" s="59"/>
      <c r="J155" s="59"/>
      <c r="K155" s="59"/>
      <c r="L155" s="59"/>
      <c r="M155" s="59"/>
      <c r="N155" s="59"/>
      <c r="O155" s="59"/>
    </row>
    <row r="156" spans="2:15" s="81" customFormat="1">
      <c r="B156" s="78"/>
      <c r="C156" s="78"/>
      <c r="D156" s="79"/>
      <c r="E156" s="79"/>
      <c r="F156" s="79"/>
      <c r="G156" s="80"/>
      <c r="H156" s="59"/>
      <c r="I156" s="59"/>
      <c r="J156" s="59"/>
      <c r="K156" s="59"/>
      <c r="L156" s="59"/>
      <c r="M156" s="59"/>
      <c r="N156" s="59"/>
      <c r="O156" s="59"/>
    </row>
    <row r="157" spans="2:15" s="81" customFormat="1">
      <c r="B157" s="78"/>
      <c r="C157" s="78"/>
      <c r="D157" s="79"/>
      <c r="E157" s="79"/>
      <c r="F157" s="79"/>
      <c r="G157" s="80"/>
      <c r="H157" s="59"/>
      <c r="I157" s="59"/>
      <c r="J157" s="59"/>
      <c r="K157" s="59"/>
      <c r="L157" s="59"/>
      <c r="M157" s="59"/>
      <c r="N157" s="59"/>
      <c r="O157" s="59"/>
    </row>
    <row r="158" spans="2:15" s="81" customFormat="1">
      <c r="B158" s="78"/>
      <c r="C158" s="78"/>
      <c r="D158" s="79"/>
      <c r="E158" s="79"/>
      <c r="F158" s="79"/>
      <c r="G158" s="80"/>
      <c r="H158" s="59"/>
      <c r="I158" s="59"/>
      <c r="J158" s="59"/>
      <c r="K158" s="59"/>
      <c r="L158" s="59"/>
      <c r="M158" s="59"/>
      <c r="N158" s="59"/>
      <c r="O158" s="59"/>
    </row>
    <row r="159" spans="2:15" s="81" customFormat="1">
      <c r="B159" s="78"/>
      <c r="C159" s="78"/>
      <c r="D159" s="79"/>
      <c r="E159" s="79"/>
      <c r="F159" s="79"/>
      <c r="G159" s="80"/>
      <c r="H159" s="59"/>
      <c r="I159" s="59"/>
      <c r="J159" s="59"/>
      <c r="K159" s="59"/>
      <c r="L159" s="59"/>
      <c r="M159" s="59"/>
      <c r="N159" s="59"/>
      <c r="O159" s="59"/>
    </row>
    <row r="160" spans="2:15" s="81" customFormat="1">
      <c r="B160" s="78"/>
      <c r="C160" s="78"/>
      <c r="D160" s="79"/>
      <c r="E160" s="79"/>
      <c r="F160" s="79"/>
      <c r="G160" s="80"/>
      <c r="H160" s="59"/>
      <c r="I160" s="59"/>
      <c r="J160" s="59"/>
      <c r="K160" s="59"/>
      <c r="L160" s="59"/>
      <c r="M160" s="59"/>
      <c r="N160" s="59"/>
      <c r="O160" s="59"/>
    </row>
    <row r="161" spans="2:15" s="81" customFormat="1">
      <c r="B161" s="78"/>
      <c r="C161" s="78"/>
      <c r="D161" s="79"/>
      <c r="E161" s="79"/>
      <c r="F161" s="79"/>
      <c r="G161" s="80"/>
      <c r="H161" s="59"/>
      <c r="I161" s="59"/>
      <c r="J161" s="59"/>
      <c r="K161" s="59"/>
      <c r="L161" s="59"/>
      <c r="M161" s="59"/>
      <c r="N161" s="59"/>
      <c r="O161" s="59"/>
    </row>
    <row r="162" spans="2:15" s="81" customFormat="1">
      <c r="B162" s="78"/>
      <c r="C162" s="78"/>
      <c r="D162" s="79"/>
      <c r="E162" s="79"/>
      <c r="F162" s="79"/>
      <c r="G162" s="80"/>
      <c r="H162" s="59"/>
      <c r="I162" s="59"/>
      <c r="J162" s="59"/>
      <c r="K162" s="59"/>
      <c r="L162" s="59"/>
      <c r="M162" s="59"/>
      <c r="N162" s="59"/>
      <c r="O162" s="59"/>
    </row>
    <row r="163" spans="2:15" s="81" customFormat="1">
      <c r="B163" s="78"/>
      <c r="C163" s="78"/>
      <c r="D163" s="79"/>
      <c r="E163" s="79"/>
      <c r="F163" s="79"/>
      <c r="G163" s="80"/>
      <c r="H163" s="59"/>
      <c r="I163" s="59"/>
      <c r="J163" s="59"/>
      <c r="K163" s="59"/>
      <c r="L163" s="59"/>
      <c r="M163" s="59"/>
      <c r="N163" s="59"/>
      <c r="O163" s="59"/>
    </row>
    <row r="164" spans="2:15" s="81" customFormat="1">
      <c r="B164" s="78"/>
      <c r="C164" s="78"/>
      <c r="D164" s="79"/>
      <c r="E164" s="79"/>
      <c r="F164" s="79"/>
      <c r="G164" s="80"/>
      <c r="H164" s="59"/>
      <c r="I164" s="59"/>
      <c r="J164" s="59"/>
      <c r="K164" s="59"/>
      <c r="L164" s="59"/>
      <c r="M164" s="59"/>
      <c r="N164" s="59"/>
      <c r="O164" s="59"/>
    </row>
    <row r="165" spans="2:15" s="81" customFormat="1">
      <c r="B165" s="78"/>
      <c r="C165" s="78"/>
      <c r="D165" s="79"/>
      <c r="E165" s="79"/>
      <c r="F165" s="79"/>
      <c r="G165" s="80"/>
      <c r="H165" s="59"/>
      <c r="I165" s="59"/>
      <c r="J165" s="59"/>
      <c r="K165" s="59"/>
      <c r="L165" s="59"/>
      <c r="M165" s="59"/>
      <c r="N165" s="59"/>
      <c r="O165" s="59"/>
    </row>
    <row r="166" spans="2:15" s="81" customFormat="1">
      <c r="B166" s="78"/>
      <c r="C166" s="78"/>
      <c r="D166" s="79"/>
      <c r="E166" s="79"/>
      <c r="F166" s="79"/>
      <c r="G166" s="80"/>
      <c r="H166" s="59"/>
      <c r="I166" s="59"/>
      <c r="J166" s="59"/>
      <c r="K166" s="59"/>
      <c r="L166" s="59"/>
      <c r="M166" s="59"/>
      <c r="N166" s="59"/>
      <c r="O166" s="59"/>
    </row>
    <row r="167" spans="2:15" s="81" customFormat="1">
      <c r="B167" s="78"/>
      <c r="C167" s="78"/>
      <c r="D167" s="79"/>
      <c r="E167" s="79"/>
      <c r="F167" s="79"/>
      <c r="G167" s="80"/>
      <c r="H167" s="59"/>
      <c r="I167" s="59"/>
      <c r="J167" s="59"/>
      <c r="K167" s="59"/>
      <c r="L167" s="59"/>
      <c r="M167" s="59"/>
      <c r="N167" s="59"/>
      <c r="O167" s="59"/>
    </row>
    <row r="168" spans="2:15" s="81" customFormat="1">
      <c r="B168" s="82"/>
      <c r="C168" s="82"/>
      <c r="G168" s="59"/>
      <c r="H168" s="59"/>
      <c r="I168" s="59"/>
      <c r="J168" s="59"/>
      <c r="K168" s="59"/>
      <c r="L168" s="59"/>
      <c r="M168" s="59"/>
      <c r="N168" s="59"/>
      <c r="O168" s="59"/>
    </row>
    <row r="169" spans="2:15" s="81" customFormat="1">
      <c r="B169" s="82"/>
      <c r="C169" s="82"/>
      <c r="G169" s="59"/>
      <c r="H169" s="59"/>
      <c r="I169" s="59"/>
      <c r="J169" s="59"/>
      <c r="K169" s="59"/>
      <c r="L169" s="59"/>
      <c r="M169" s="59"/>
      <c r="N169" s="59"/>
      <c r="O169" s="59"/>
    </row>
    <row r="170" spans="2:15" s="81" customFormat="1">
      <c r="B170" s="82"/>
      <c r="C170" s="82"/>
      <c r="G170" s="59"/>
      <c r="H170" s="59"/>
      <c r="I170" s="59"/>
      <c r="J170" s="59"/>
      <c r="K170" s="59"/>
      <c r="L170" s="59"/>
      <c r="M170" s="59"/>
      <c r="N170" s="59"/>
      <c r="O170" s="59"/>
    </row>
    <row r="171" spans="2:15" s="81" customFormat="1">
      <c r="B171" s="82"/>
      <c r="C171" s="82"/>
      <c r="G171" s="59"/>
      <c r="H171" s="59"/>
      <c r="I171" s="59"/>
      <c r="J171" s="59"/>
      <c r="K171" s="59"/>
      <c r="L171" s="59"/>
      <c r="M171" s="59"/>
      <c r="N171" s="59"/>
      <c r="O171" s="59"/>
    </row>
    <row r="172" spans="2:15" s="81" customFormat="1">
      <c r="B172" s="82"/>
      <c r="C172" s="82"/>
      <c r="G172" s="59"/>
      <c r="H172" s="59"/>
      <c r="I172" s="59"/>
      <c r="J172" s="59"/>
      <c r="K172" s="59"/>
      <c r="L172" s="59"/>
      <c r="M172" s="59"/>
      <c r="N172" s="59"/>
      <c r="O172" s="59"/>
    </row>
    <row r="173" spans="2:15" s="81" customFormat="1">
      <c r="B173" s="82"/>
      <c r="C173" s="82"/>
      <c r="G173" s="59"/>
      <c r="H173" s="59"/>
      <c r="I173" s="59"/>
      <c r="J173" s="59"/>
      <c r="K173" s="59"/>
      <c r="L173" s="59"/>
      <c r="M173" s="59"/>
      <c r="N173" s="59"/>
      <c r="O173" s="59"/>
    </row>
    <row r="174" spans="2:15" s="81" customFormat="1">
      <c r="B174" s="82"/>
      <c r="C174" s="82"/>
      <c r="G174" s="59"/>
      <c r="H174" s="59"/>
      <c r="I174" s="59"/>
      <c r="J174" s="59"/>
      <c r="K174" s="59"/>
      <c r="L174" s="59"/>
      <c r="M174" s="59"/>
      <c r="N174" s="59"/>
      <c r="O174" s="59"/>
    </row>
    <row r="175" spans="2:15" s="81" customFormat="1">
      <c r="B175" s="82"/>
      <c r="C175" s="82"/>
      <c r="G175" s="59"/>
      <c r="H175" s="59"/>
      <c r="I175" s="59"/>
      <c r="J175" s="59"/>
      <c r="K175" s="59"/>
      <c r="L175" s="59"/>
      <c r="M175" s="59"/>
      <c r="N175" s="59"/>
      <c r="O175" s="59"/>
    </row>
    <row r="176" spans="2:15" s="81" customFormat="1">
      <c r="B176" s="82"/>
      <c r="C176" s="82"/>
      <c r="G176" s="59"/>
      <c r="H176" s="59"/>
      <c r="I176" s="59"/>
      <c r="J176" s="59"/>
      <c r="K176" s="59"/>
      <c r="L176" s="59"/>
      <c r="M176" s="59"/>
      <c r="N176" s="59"/>
      <c r="O176" s="59"/>
    </row>
    <row r="177" spans="2:15" s="81" customFormat="1">
      <c r="B177" s="82"/>
      <c r="C177" s="82"/>
      <c r="G177" s="59"/>
      <c r="H177" s="59"/>
      <c r="I177" s="59"/>
      <c r="J177" s="59"/>
      <c r="K177" s="59"/>
      <c r="L177" s="59"/>
      <c r="M177" s="59"/>
      <c r="N177" s="59"/>
      <c r="O177" s="59"/>
    </row>
    <row r="178" spans="2:15" s="81" customFormat="1">
      <c r="B178" s="82"/>
      <c r="C178" s="82"/>
      <c r="G178" s="59"/>
      <c r="H178" s="59"/>
      <c r="I178" s="59"/>
      <c r="J178" s="59"/>
      <c r="K178" s="59"/>
      <c r="L178" s="59"/>
      <c r="M178" s="59"/>
      <c r="N178" s="59"/>
      <c r="O178" s="59"/>
    </row>
    <row r="179" spans="2:15" s="81" customFormat="1">
      <c r="B179" s="82"/>
      <c r="C179" s="82"/>
      <c r="G179" s="59"/>
      <c r="H179" s="59"/>
      <c r="I179" s="59"/>
      <c r="J179" s="59"/>
      <c r="K179" s="59"/>
      <c r="L179" s="59"/>
      <c r="M179" s="59"/>
      <c r="N179" s="59"/>
      <c r="O179" s="59"/>
    </row>
    <row r="180" spans="2:15" s="81" customFormat="1">
      <c r="B180" s="82"/>
      <c r="C180" s="82"/>
      <c r="G180" s="59"/>
      <c r="H180" s="59"/>
      <c r="I180" s="59"/>
      <c r="J180" s="59"/>
      <c r="K180" s="59"/>
      <c r="L180" s="59"/>
      <c r="M180" s="59"/>
      <c r="N180" s="59"/>
      <c r="O180" s="59"/>
    </row>
    <row r="181" spans="2:15" s="81" customFormat="1">
      <c r="B181" s="82"/>
      <c r="C181" s="82"/>
      <c r="G181" s="59"/>
      <c r="H181" s="59"/>
      <c r="I181" s="59"/>
      <c r="J181" s="59"/>
      <c r="K181" s="59"/>
      <c r="L181" s="59"/>
      <c r="M181" s="59"/>
      <c r="N181" s="59"/>
      <c r="O181" s="59"/>
    </row>
    <row r="182" spans="2:15" s="81" customFormat="1">
      <c r="B182" s="82"/>
      <c r="C182" s="82"/>
      <c r="G182" s="59"/>
      <c r="H182" s="59"/>
      <c r="I182" s="59"/>
      <c r="J182" s="59"/>
      <c r="K182" s="59"/>
      <c r="L182" s="59"/>
      <c r="M182" s="59"/>
      <c r="N182" s="59"/>
      <c r="O182" s="59"/>
    </row>
    <row r="183" spans="2:15" s="81" customFormat="1">
      <c r="B183" s="82"/>
      <c r="C183" s="82"/>
      <c r="G183" s="59"/>
      <c r="H183" s="59"/>
      <c r="I183" s="59"/>
      <c r="J183" s="59"/>
      <c r="K183" s="59"/>
      <c r="L183" s="59"/>
      <c r="M183" s="59"/>
      <c r="N183" s="59"/>
      <c r="O183" s="59"/>
    </row>
    <row r="184" spans="2:15" s="81" customFormat="1">
      <c r="B184" s="82"/>
      <c r="C184" s="82"/>
      <c r="G184" s="59"/>
      <c r="H184" s="59"/>
      <c r="I184" s="59"/>
      <c r="J184" s="59"/>
      <c r="K184" s="59"/>
      <c r="L184" s="59"/>
      <c r="M184" s="59"/>
      <c r="N184" s="59"/>
      <c r="O184" s="59"/>
    </row>
    <row r="185" spans="2:15" s="81" customFormat="1">
      <c r="B185" s="82"/>
      <c r="C185" s="82"/>
      <c r="G185" s="59"/>
      <c r="H185" s="59"/>
      <c r="I185" s="59"/>
      <c r="J185" s="59"/>
      <c r="K185" s="59"/>
      <c r="L185" s="59"/>
      <c r="M185" s="59"/>
      <c r="N185" s="59"/>
      <c r="O185" s="59"/>
    </row>
    <row r="186" spans="2:15" s="81" customFormat="1">
      <c r="B186" s="82"/>
      <c r="C186" s="82"/>
      <c r="G186" s="59"/>
      <c r="H186" s="59"/>
      <c r="I186" s="59"/>
      <c r="J186" s="59"/>
      <c r="K186" s="59"/>
      <c r="L186" s="59"/>
      <c r="M186" s="59"/>
      <c r="N186" s="59"/>
      <c r="O186" s="59"/>
    </row>
    <row r="187" spans="2:15" s="81" customFormat="1">
      <c r="B187" s="82"/>
      <c r="C187" s="82"/>
      <c r="G187" s="59"/>
      <c r="H187" s="59"/>
      <c r="I187" s="59"/>
      <c r="J187" s="59"/>
      <c r="K187" s="59"/>
      <c r="L187" s="59"/>
      <c r="M187" s="59"/>
      <c r="N187" s="59"/>
      <c r="O187" s="59"/>
    </row>
    <row r="188" spans="2:15" s="81" customFormat="1">
      <c r="B188" s="82"/>
      <c r="C188" s="82"/>
      <c r="G188" s="59"/>
      <c r="H188" s="59"/>
      <c r="I188" s="59"/>
      <c r="J188" s="59"/>
      <c r="K188" s="59"/>
      <c r="L188" s="59"/>
      <c r="M188" s="59"/>
      <c r="N188" s="59"/>
      <c r="O188" s="59"/>
    </row>
    <row r="189" spans="2:15" s="81" customFormat="1">
      <c r="B189" s="82"/>
      <c r="C189" s="82"/>
      <c r="G189" s="59"/>
      <c r="H189" s="59"/>
      <c r="I189" s="59"/>
      <c r="J189" s="59"/>
      <c r="K189" s="59"/>
      <c r="L189" s="59"/>
      <c r="M189" s="59"/>
      <c r="N189" s="59"/>
      <c r="O189" s="59"/>
    </row>
    <row r="190" spans="2:15" s="81" customFormat="1">
      <c r="B190" s="82"/>
      <c r="C190" s="82"/>
      <c r="G190" s="59"/>
      <c r="H190" s="59"/>
      <c r="I190" s="59"/>
      <c r="J190" s="59"/>
      <c r="K190" s="59"/>
      <c r="L190" s="59"/>
      <c r="M190" s="59"/>
      <c r="N190" s="59"/>
      <c r="O190" s="59"/>
    </row>
    <row r="191" spans="2:15" s="81" customFormat="1">
      <c r="B191" s="82"/>
      <c r="C191" s="82"/>
      <c r="G191" s="59"/>
      <c r="H191" s="59"/>
      <c r="I191" s="59"/>
      <c r="J191" s="59"/>
      <c r="K191" s="59"/>
      <c r="L191" s="59"/>
      <c r="M191" s="59"/>
      <c r="N191" s="59"/>
      <c r="O191" s="59"/>
    </row>
    <row r="192" spans="2:15" s="81" customFormat="1">
      <c r="B192" s="82"/>
      <c r="C192" s="82"/>
      <c r="G192" s="59"/>
      <c r="H192" s="59"/>
      <c r="I192" s="59"/>
      <c r="J192" s="59"/>
      <c r="K192" s="59"/>
      <c r="L192" s="59"/>
      <c r="M192" s="59"/>
      <c r="N192" s="59"/>
      <c r="O192" s="59"/>
    </row>
    <row r="193" spans="2:15" s="81" customFormat="1">
      <c r="B193" s="82"/>
      <c r="C193" s="82"/>
      <c r="G193" s="59"/>
      <c r="H193" s="59"/>
      <c r="I193" s="59"/>
      <c r="J193" s="59"/>
      <c r="K193" s="59"/>
      <c r="L193" s="59"/>
      <c r="M193" s="59"/>
      <c r="N193" s="59"/>
      <c r="O193" s="59"/>
    </row>
    <row r="194" spans="2:15" s="81" customFormat="1">
      <c r="B194" s="82"/>
      <c r="C194" s="82"/>
      <c r="G194" s="59"/>
      <c r="H194" s="59"/>
      <c r="I194" s="59"/>
      <c r="J194" s="59"/>
      <c r="K194" s="59"/>
      <c r="L194" s="59"/>
      <c r="M194" s="59"/>
      <c r="N194" s="59"/>
      <c r="O194" s="59"/>
    </row>
    <row r="195" spans="2:15" s="81" customFormat="1">
      <c r="B195" s="82"/>
      <c r="C195" s="82"/>
      <c r="G195" s="59"/>
      <c r="H195" s="59"/>
      <c r="I195" s="59"/>
      <c r="J195" s="59"/>
      <c r="K195" s="59"/>
      <c r="L195" s="59"/>
      <c r="M195" s="59"/>
      <c r="N195" s="59"/>
      <c r="O195" s="59"/>
    </row>
    <row r="196" spans="2:15" s="81" customFormat="1">
      <c r="B196" s="82"/>
      <c r="C196" s="82"/>
      <c r="G196" s="59"/>
      <c r="H196" s="59"/>
      <c r="I196" s="59"/>
      <c r="J196" s="59"/>
      <c r="K196" s="59"/>
      <c r="L196" s="59"/>
      <c r="M196" s="59"/>
      <c r="N196" s="59"/>
      <c r="O196" s="59"/>
    </row>
    <row r="197" spans="2:15" s="81" customFormat="1">
      <c r="B197" s="82"/>
      <c r="G197" s="59"/>
      <c r="H197" s="59"/>
      <c r="I197" s="59"/>
      <c r="J197" s="59"/>
      <c r="K197" s="59"/>
      <c r="L197" s="59"/>
      <c r="M197" s="59"/>
      <c r="N197" s="59"/>
      <c r="O197" s="59"/>
    </row>
    <row r="198" spans="2:15" s="81" customFormat="1">
      <c r="B198" s="82"/>
      <c r="G198" s="59"/>
      <c r="H198" s="59"/>
      <c r="I198" s="59"/>
      <c r="J198" s="59"/>
      <c r="K198" s="59"/>
      <c r="L198" s="59"/>
      <c r="M198" s="59"/>
      <c r="N198" s="59"/>
      <c r="O198" s="59"/>
    </row>
    <row r="199" spans="2:15" s="81" customFormat="1">
      <c r="B199" s="82"/>
      <c r="G199" s="59"/>
      <c r="H199" s="59"/>
      <c r="I199" s="59"/>
      <c r="J199" s="59"/>
      <c r="K199" s="59"/>
      <c r="L199" s="59"/>
      <c r="M199" s="59"/>
      <c r="N199" s="59"/>
      <c r="O199" s="59"/>
    </row>
    <row r="200" spans="2:15" s="81" customFormat="1">
      <c r="B200" s="82"/>
      <c r="G200" s="59"/>
      <c r="H200" s="59"/>
      <c r="I200" s="59"/>
      <c r="J200" s="59"/>
      <c r="K200" s="59"/>
      <c r="L200" s="59"/>
      <c r="M200" s="59"/>
      <c r="N200" s="59"/>
      <c r="O200" s="59"/>
    </row>
    <row r="201" spans="2:15" s="81" customFormat="1">
      <c r="B201" s="82"/>
      <c r="G201" s="59"/>
      <c r="H201" s="59"/>
      <c r="I201" s="59"/>
      <c r="J201" s="59"/>
      <c r="K201" s="59"/>
      <c r="L201" s="59"/>
      <c r="M201" s="59"/>
      <c r="N201" s="59"/>
      <c r="O201" s="59"/>
    </row>
    <row r="202" spans="2:15" s="81" customFormat="1">
      <c r="B202" s="82"/>
      <c r="G202" s="59"/>
      <c r="H202" s="59"/>
      <c r="I202" s="59"/>
      <c r="J202" s="59"/>
      <c r="K202" s="59"/>
      <c r="L202" s="59"/>
      <c r="M202" s="59"/>
      <c r="N202" s="59"/>
      <c r="O202" s="59"/>
    </row>
    <row r="203" spans="2:15" s="81" customFormat="1">
      <c r="B203" s="82"/>
      <c r="G203" s="59"/>
      <c r="H203" s="59"/>
      <c r="I203" s="59"/>
      <c r="J203" s="59"/>
      <c r="K203" s="59"/>
      <c r="L203" s="59"/>
      <c r="M203" s="59"/>
      <c r="N203" s="59"/>
      <c r="O203" s="59"/>
    </row>
    <row r="204" spans="2:15" s="81" customFormat="1">
      <c r="B204" s="82"/>
      <c r="G204" s="59"/>
      <c r="H204" s="59"/>
      <c r="I204" s="59"/>
      <c r="J204" s="59"/>
      <c r="K204" s="59"/>
      <c r="L204" s="59"/>
      <c r="M204" s="59"/>
      <c r="N204" s="59"/>
      <c r="O204" s="59"/>
    </row>
    <row r="205" spans="2:15" s="81" customFormat="1">
      <c r="B205" s="82"/>
      <c r="G205" s="59"/>
      <c r="H205" s="59"/>
      <c r="I205" s="59"/>
      <c r="J205" s="59"/>
      <c r="K205" s="59"/>
      <c r="L205" s="59"/>
      <c r="M205" s="59"/>
      <c r="N205" s="59"/>
      <c r="O205" s="59"/>
    </row>
    <row r="206" spans="2:15" s="81" customFormat="1">
      <c r="B206" s="82"/>
      <c r="G206" s="59"/>
      <c r="H206" s="59"/>
      <c r="I206" s="59"/>
      <c r="J206" s="59"/>
      <c r="K206" s="59"/>
      <c r="L206" s="59"/>
      <c r="M206" s="59"/>
      <c r="N206" s="59"/>
      <c r="O206" s="59"/>
    </row>
    <row r="207" spans="2:15" s="81" customFormat="1">
      <c r="B207" s="82"/>
      <c r="G207" s="59"/>
      <c r="H207" s="59"/>
      <c r="I207" s="59"/>
      <c r="J207" s="59"/>
      <c r="K207" s="59"/>
      <c r="L207" s="59"/>
      <c r="M207" s="59"/>
      <c r="N207" s="59"/>
      <c r="O207" s="59"/>
    </row>
    <row r="208" spans="2:15" s="81" customFormat="1">
      <c r="B208" s="82"/>
      <c r="G208" s="59"/>
      <c r="H208" s="59"/>
      <c r="I208" s="59"/>
      <c r="J208" s="59"/>
      <c r="K208" s="59"/>
      <c r="L208" s="59"/>
      <c r="M208" s="59"/>
      <c r="N208" s="59"/>
      <c r="O208" s="59"/>
    </row>
    <row r="209" spans="2:15" s="81" customFormat="1">
      <c r="B209" s="82"/>
      <c r="G209" s="59"/>
      <c r="H209" s="59"/>
      <c r="I209" s="59"/>
      <c r="J209" s="59"/>
      <c r="K209" s="59"/>
      <c r="L209" s="59"/>
      <c r="M209" s="59"/>
      <c r="N209" s="59"/>
      <c r="O209" s="59"/>
    </row>
    <row r="210" spans="2:15" s="81" customFormat="1">
      <c r="B210" s="82"/>
      <c r="G210" s="59"/>
      <c r="H210" s="59"/>
      <c r="I210" s="59"/>
      <c r="J210" s="59"/>
      <c r="K210" s="59"/>
      <c r="L210" s="59"/>
      <c r="M210" s="59"/>
      <c r="N210" s="59"/>
      <c r="O210" s="59"/>
    </row>
    <row r="211" spans="2:15" s="81" customFormat="1">
      <c r="B211" s="82"/>
      <c r="G211" s="59"/>
      <c r="H211" s="59"/>
      <c r="I211" s="59"/>
      <c r="J211" s="59"/>
      <c r="K211" s="59"/>
      <c r="L211" s="59"/>
      <c r="M211" s="59"/>
      <c r="N211" s="59"/>
      <c r="O211" s="59"/>
    </row>
    <row r="212" spans="2:15" s="81" customFormat="1">
      <c r="B212" s="82"/>
      <c r="G212" s="59"/>
      <c r="H212" s="59"/>
      <c r="I212" s="59"/>
      <c r="J212" s="59"/>
      <c r="K212" s="59"/>
      <c r="L212" s="59"/>
      <c r="M212" s="59"/>
      <c r="N212" s="59"/>
      <c r="O212" s="59"/>
    </row>
    <row r="213" spans="2:15" s="81" customFormat="1">
      <c r="B213" s="82"/>
      <c r="G213" s="59"/>
      <c r="H213" s="59"/>
      <c r="I213" s="59"/>
      <c r="J213" s="59"/>
      <c r="K213" s="59"/>
      <c r="L213" s="59"/>
      <c r="M213" s="59"/>
      <c r="N213" s="59"/>
      <c r="O213" s="59"/>
    </row>
    <row r="214" spans="2:15" s="81" customFormat="1">
      <c r="B214" s="82"/>
      <c r="G214" s="59"/>
      <c r="H214" s="59"/>
      <c r="I214" s="59"/>
      <c r="J214" s="59"/>
      <c r="K214" s="59"/>
      <c r="L214" s="59"/>
      <c r="M214" s="59"/>
      <c r="N214" s="59"/>
      <c r="O214" s="59"/>
    </row>
    <row r="215" spans="2:15" s="81" customFormat="1">
      <c r="B215" s="82"/>
      <c r="G215" s="59"/>
      <c r="H215" s="59"/>
      <c r="I215" s="59"/>
      <c r="J215" s="59"/>
      <c r="K215" s="59"/>
      <c r="L215" s="59"/>
      <c r="M215" s="59"/>
      <c r="N215" s="59"/>
      <c r="O215" s="59"/>
    </row>
    <row r="216" spans="2:15" s="81" customFormat="1">
      <c r="B216" s="82"/>
      <c r="G216" s="59"/>
      <c r="H216" s="59"/>
      <c r="I216" s="59"/>
      <c r="J216" s="59"/>
      <c r="K216" s="59"/>
      <c r="L216" s="59"/>
      <c r="M216" s="59"/>
      <c r="N216" s="59"/>
      <c r="O216" s="59"/>
    </row>
    <row r="217" spans="2:15" s="81" customFormat="1">
      <c r="B217" s="82"/>
      <c r="G217" s="59"/>
      <c r="H217" s="59"/>
      <c r="I217" s="59"/>
      <c r="J217" s="59"/>
      <c r="K217" s="59"/>
      <c r="L217" s="59"/>
      <c r="M217" s="59"/>
      <c r="N217" s="59"/>
      <c r="O217" s="59"/>
    </row>
    <row r="218" spans="2:15" s="81" customFormat="1">
      <c r="B218" s="82"/>
      <c r="G218" s="59"/>
      <c r="H218" s="59"/>
      <c r="I218" s="59"/>
      <c r="J218" s="59"/>
      <c r="K218" s="59"/>
      <c r="L218" s="59"/>
      <c r="M218" s="59"/>
      <c r="N218" s="59"/>
      <c r="O218" s="59"/>
    </row>
    <row r="219" spans="2:15" s="81" customFormat="1">
      <c r="B219" s="82"/>
      <c r="G219" s="59"/>
      <c r="H219" s="59"/>
      <c r="I219" s="59"/>
      <c r="J219" s="59"/>
      <c r="K219" s="59"/>
      <c r="L219" s="59"/>
      <c r="M219" s="59"/>
      <c r="N219" s="59"/>
      <c r="O219" s="59"/>
    </row>
    <row r="220" spans="2:15" s="81" customFormat="1">
      <c r="B220" s="82"/>
      <c r="G220" s="59"/>
      <c r="H220" s="59"/>
      <c r="I220" s="59"/>
      <c r="J220" s="59"/>
      <c r="K220" s="59"/>
      <c r="L220" s="59"/>
      <c r="M220" s="59"/>
      <c r="N220" s="59"/>
      <c r="O220" s="59"/>
    </row>
    <row r="221" spans="2:15" s="81" customFormat="1">
      <c r="B221" s="82"/>
      <c r="G221" s="59"/>
      <c r="H221" s="59"/>
      <c r="I221" s="59"/>
      <c r="J221" s="59"/>
      <c r="K221" s="59"/>
      <c r="L221" s="59"/>
      <c r="M221" s="59"/>
      <c r="N221" s="59"/>
      <c r="O221" s="59"/>
    </row>
    <row r="222" spans="2:15" s="81" customFormat="1">
      <c r="B222" s="82"/>
      <c r="G222" s="59"/>
      <c r="H222" s="59"/>
      <c r="I222" s="59"/>
      <c r="J222" s="59"/>
      <c r="K222" s="59"/>
      <c r="L222" s="59"/>
      <c r="M222" s="59"/>
      <c r="N222" s="59"/>
      <c r="O222" s="59"/>
    </row>
    <row r="223" spans="2:15" s="81" customFormat="1">
      <c r="B223" s="82"/>
      <c r="G223" s="59"/>
      <c r="H223" s="59"/>
      <c r="I223" s="59"/>
      <c r="J223" s="59"/>
      <c r="K223" s="59"/>
      <c r="L223" s="59"/>
      <c r="M223" s="59"/>
      <c r="N223" s="59"/>
      <c r="O223" s="59"/>
    </row>
    <row r="224" spans="2:15" s="81" customFormat="1">
      <c r="B224" s="82"/>
      <c r="G224" s="59"/>
      <c r="H224" s="59"/>
      <c r="I224" s="59"/>
      <c r="J224" s="59"/>
      <c r="K224" s="59"/>
      <c r="L224" s="59"/>
      <c r="M224" s="59"/>
      <c r="N224" s="59"/>
      <c r="O224" s="59"/>
    </row>
    <row r="225" spans="2:15" s="81" customFormat="1">
      <c r="B225" s="82"/>
      <c r="G225" s="59"/>
      <c r="H225" s="59"/>
      <c r="I225" s="59"/>
      <c r="J225" s="59"/>
      <c r="K225" s="59"/>
      <c r="L225" s="59"/>
      <c r="M225" s="59"/>
      <c r="N225" s="59"/>
      <c r="O225" s="59"/>
    </row>
    <row r="226" spans="2:15" s="81" customFormat="1">
      <c r="B226" s="82"/>
      <c r="G226" s="59"/>
      <c r="H226" s="59"/>
      <c r="I226" s="59"/>
      <c r="J226" s="59"/>
      <c r="K226" s="59"/>
      <c r="L226" s="59"/>
      <c r="M226" s="59"/>
      <c r="N226" s="59"/>
      <c r="O226" s="59"/>
    </row>
    <row r="227" spans="2:15" s="81" customFormat="1">
      <c r="B227" s="82"/>
      <c r="G227" s="59"/>
      <c r="H227" s="59"/>
      <c r="I227" s="59"/>
      <c r="J227" s="59"/>
      <c r="K227" s="59"/>
      <c r="L227" s="59"/>
      <c r="M227" s="59"/>
      <c r="N227" s="59"/>
      <c r="O227" s="59"/>
    </row>
    <row r="228" spans="2:15" s="81" customFormat="1">
      <c r="B228" s="82"/>
      <c r="G228" s="59"/>
      <c r="H228" s="59"/>
      <c r="I228" s="59"/>
      <c r="J228" s="59"/>
      <c r="K228" s="59"/>
      <c r="L228" s="59"/>
      <c r="M228" s="59"/>
      <c r="N228" s="59"/>
      <c r="O228" s="59"/>
    </row>
    <row r="229" spans="2:15" s="81" customFormat="1">
      <c r="B229" s="82"/>
      <c r="G229" s="59"/>
      <c r="H229" s="59"/>
      <c r="I229" s="59"/>
      <c r="J229" s="59"/>
      <c r="K229" s="59"/>
      <c r="L229" s="59"/>
      <c r="M229" s="59"/>
      <c r="N229" s="59"/>
      <c r="O229" s="59"/>
    </row>
    <row r="230" spans="2:15" s="81" customFormat="1">
      <c r="B230" s="82"/>
      <c r="G230" s="59"/>
      <c r="H230" s="59"/>
      <c r="I230" s="59"/>
      <c r="J230" s="59"/>
      <c r="K230" s="59"/>
      <c r="L230" s="59"/>
      <c r="M230" s="59"/>
      <c r="N230" s="59"/>
      <c r="O230" s="59"/>
    </row>
    <row r="231" spans="2:15" s="81" customFormat="1">
      <c r="B231" s="82"/>
      <c r="G231" s="59"/>
      <c r="H231" s="59"/>
      <c r="I231" s="59"/>
      <c r="J231" s="59"/>
      <c r="K231" s="59"/>
      <c r="L231" s="59"/>
      <c r="M231" s="59"/>
      <c r="N231" s="59"/>
      <c r="O231" s="59"/>
    </row>
    <row r="232" spans="2:15" s="81" customFormat="1">
      <c r="B232" s="82"/>
      <c r="G232" s="59"/>
      <c r="H232" s="59"/>
      <c r="I232" s="59"/>
      <c r="J232" s="59"/>
      <c r="K232" s="59"/>
      <c r="L232" s="59"/>
      <c r="M232" s="59"/>
      <c r="N232" s="59"/>
      <c r="O232" s="59"/>
    </row>
    <row r="233" spans="2:15" s="81" customFormat="1">
      <c r="B233" s="82"/>
      <c r="G233" s="59"/>
      <c r="H233" s="59"/>
      <c r="I233" s="59"/>
      <c r="J233" s="59"/>
      <c r="K233" s="59"/>
      <c r="L233" s="59"/>
      <c r="M233" s="59"/>
      <c r="N233" s="59"/>
      <c r="O233" s="59"/>
    </row>
    <row r="234" spans="2:15" s="81" customFormat="1">
      <c r="B234" s="82"/>
      <c r="G234" s="59"/>
      <c r="H234" s="59"/>
      <c r="I234" s="59"/>
      <c r="J234" s="59"/>
      <c r="K234" s="59"/>
      <c r="L234" s="59"/>
      <c r="M234" s="59"/>
      <c r="N234" s="59"/>
      <c r="O234" s="59"/>
    </row>
    <row r="235" spans="2:15" s="81" customFormat="1">
      <c r="B235" s="82"/>
      <c r="G235" s="59"/>
      <c r="H235" s="59"/>
      <c r="I235" s="59"/>
      <c r="J235" s="59"/>
      <c r="K235" s="59"/>
      <c r="L235" s="59"/>
      <c r="M235" s="59"/>
      <c r="N235" s="59"/>
      <c r="O235" s="59"/>
    </row>
    <row r="236" spans="2:15" s="81" customFormat="1">
      <c r="B236" s="82"/>
      <c r="G236" s="59"/>
      <c r="H236" s="59"/>
      <c r="I236" s="59"/>
      <c r="J236" s="59"/>
      <c r="K236" s="59"/>
      <c r="L236" s="59"/>
      <c r="M236" s="59"/>
      <c r="N236" s="59"/>
      <c r="O236" s="59"/>
    </row>
    <row r="237" spans="2:15" s="81" customFormat="1">
      <c r="B237" s="82"/>
      <c r="G237" s="59"/>
      <c r="H237" s="59"/>
      <c r="I237" s="59"/>
      <c r="J237" s="59"/>
      <c r="K237" s="59"/>
      <c r="L237" s="59"/>
      <c r="M237" s="59"/>
      <c r="N237" s="59"/>
      <c r="O237" s="59"/>
    </row>
    <row r="238" spans="2:15" s="81" customFormat="1">
      <c r="B238" s="82"/>
      <c r="G238" s="59"/>
      <c r="H238" s="59"/>
      <c r="I238" s="59"/>
      <c r="J238" s="59"/>
      <c r="K238" s="59"/>
      <c r="L238" s="59"/>
      <c r="M238" s="59"/>
      <c r="N238" s="59"/>
      <c r="O238" s="59"/>
    </row>
    <row r="239" spans="2:15" s="81" customFormat="1">
      <c r="B239" s="82"/>
      <c r="G239" s="59"/>
      <c r="H239" s="59"/>
      <c r="I239" s="59"/>
      <c r="J239" s="59"/>
      <c r="K239" s="59"/>
      <c r="L239" s="59"/>
      <c r="M239" s="59"/>
      <c r="N239" s="59"/>
      <c r="O239" s="59"/>
    </row>
    <row r="240" spans="2:15" s="81" customFormat="1">
      <c r="B240" s="82"/>
      <c r="G240" s="59"/>
      <c r="H240" s="59"/>
      <c r="I240" s="59"/>
      <c r="J240" s="59"/>
      <c r="K240" s="59"/>
      <c r="L240" s="59"/>
      <c r="M240" s="59"/>
      <c r="N240" s="59"/>
      <c r="O240" s="59"/>
    </row>
    <row r="241" spans="2:15" s="81" customFormat="1">
      <c r="B241" s="82"/>
      <c r="G241" s="59"/>
      <c r="H241" s="59"/>
      <c r="I241" s="59"/>
      <c r="J241" s="59"/>
      <c r="K241" s="59"/>
      <c r="L241" s="59"/>
      <c r="M241" s="59"/>
      <c r="N241" s="59"/>
      <c r="O241" s="59"/>
    </row>
    <row r="242" spans="2:15" s="81" customFormat="1">
      <c r="B242" s="82"/>
      <c r="G242" s="59"/>
      <c r="H242" s="59"/>
      <c r="I242" s="59"/>
      <c r="J242" s="59"/>
      <c r="K242" s="59"/>
      <c r="L242" s="59"/>
      <c r="M242" s="59"/>
      <c r="N242" s="59"/>
      <c r="O242" s="59"/>
    </row>
    <row r="243" spans="2:15" s="81" customFormat="1">
      <c r="B243" s="82"/>
      <c r="G243" s="59"/>
      <c r="H243" s="59"/>
      <c r="I243" s="59"/>
      <c r="J243" s="59"/>
      <c r="K243" s="59"/>
      <c r="L243" s="59"/>
      <c r="M243" s="59"/>
      <c r="N243" s="59"/>
      <c r="O243" s="59"/>
    </row>
    <row r="244" spans="2:15" s="81" customFormat="1">
      <c r="B244" s="82"/>
      <c r="G244" s="59"/>
      <c r="H244" s="59"/>
      <c r="I244" s="59"/>
      <c r="J244" s="59"/>
      <c r="K244" s="59"/>
      <c r="L244" s="59"/>
      <c r="M244" s="59"/>
      <c r="N244" s="59"/>
      <c r="O244" s="59"/>
    </row>
    <row r="245" spans="2:15" s="81" customFormat="1">
      <c r="B245" s="82"/>
      <c r="G245" s="59"/>
      <c r="H245" s="59"/>
      <c r="I245" s="59"/>
      <c r="J245" s="59"/>
      <c r="K245" s="59"/>
      <c r="L245" s="59"/>
      <c r="M245" s="59"/>
      <c r="N245" s="59"/>
      <c r="O245" s="59"/>
    </row>
    <row r="246" spans="2:15" s="81" customFormat="1">
      <c r="B246" s="82"/>
      <c r="G246" s="59"/>
      <c r="H246" s="59"/>
      <c r="I246" s="59"/>
      <c r="J246" s="59"/>
      <c r="K246" s="59"/>
      <c r="L246" s="59"/>
      <c r="M246" s="59"/>
      <c r="N246" s="59"/>
      <c r="O246" s="59"/>
    </row>
    <row r="247" spans="2:15" s="81" customFormat="1">
      <c r="B247" s="82"/>
      <c r="G247" s="59"/>
      <c r="H247" s="59"/>
      <c r="I247" s="59"/>
      <c r="J247" s="59"/>
      <c r="K247" s="59"/>
      <c r="L247" s="59"/>
      <c r="M247" s="59"/>
      <c r="N247" s="59"/>
      <c r="O247" s="59"/>
    </row>
    <row r="248" spans="2:15" s="81" customFormat="1">
      <c r="B248" s="82"/>
      <c r="G248" s="59"/>
      <c r="H248" s="59"/>
      <c r="I248" s="59"/>
      <c r="J248" s="59"/>
      <c r="K248" s="59"/>
      <c r="L248" s="59"/>
      <c r="M248" s="59"/>
      <c r="N248" s="59"/>
      <c r="O248" s="59"/>
    </row>
    <row r="249" spans="2:15" s="81" customFormat="1">
      <c r="B249" s="82"/>
      <c r="G249" s="59"/>
      <c r="H249" s="59"/>
      <c r="I249" s="59"/>
      <c r="J249" s="59"/>
      <c r="K249" s="59"/>
      <c r="L249" s="59"/>
      <c r="M249" s="59"/>
      <c r="N249" s="59"/>
      <c r="O249" s="59"/>
    </row>
    <row r="250" spans="2:15" s="81" customFormat="1">
      <c r="B250" s="82"/>
      <c r="G250" s="59"/>
      <c r="H250" s="59"/>
      <c r="I250" s="59"/>
      <c r="J250" s="59"/>
      <c r="K250" s="59"/>
      <c r="L250" s="59"/>
      <c r="M250" s="59"/>
      <c r="N250" s="59"/>
      <c r="O250" s="59"/>
    </row>
    <row r="251" spans="2:15" s="81" customFormat="1">
      <c r="B251" s="82"/>
      <c r="G251" s="59"/>
      <c r="H251" s="59"/>
      <c r="I251" s="59"/>
      <c r="J251" s="59"/>
      <c r="K251" s="59"/>
      <c r="L251" s="59"/>
      <c r="M251" s="59"/>
      <c r="N251" s="59"/>
      <c r="O251" s="59"/>
    </row>
    <row r="252" spans="2:15" s="81" customFormat="1">
      <c r="B252" s="82"/>
      <c r="G252" s="59"/>
      <c r="H252" s="59"/>
      <c r="I252" s="59"/>
      <c r="J252" s="59"/>
      <c r="K252" s="59"/>
      <c r="L252" s="59"/>
      <c r="M252" s="59"/>
      <c r="N252" s="59"/>
      <c r="O252" s="59"/>
    </row>
    <row r="253" spans="2:15" s="81" customFormat="1">
      <c r="B253" s="82"/>
      <c r="G253" s="59"/>
      <c r="H253" s="59"/>
      <c r="I253" s="59"/>
      <c r="J253" s="59"/>
      <c r="K253" s="59"/>
      <c r="L253" s="59"/>
      <c r="M253" s="59"/>
      <c r="N253" s="59"/>
      <c r="O253" s="59"/>
    </row>
    <row r="254" spans="2:15" s="81" customFormat="1">
      <c r="B254" s="82"/>
      <c r="G254" s="59"/>
      <c r="H254" s="59"/>
      <c r="I254" s="59"/>
      <c r="J254" s="59"/>
      <c r="K254" s="59"/>
      <c r="L254" s="59"/>
      <c r="M254" s="59"/>
      <c r="N254" s="59"/>
      <c r="O254" s="59"/>
    </row>
    <row r="255" spans="2:15" s="81" customFormat="1">
      <c r="B255" s="82"/>
      <c r="G255" s="59"/>
      <c r="H255" s="59"/>
      <c r="I255" s="59"/>
      <c r="J255" s="59"/>
      <c r="K255" s="59"/>
      <c r="L255" s="59"/>
      <c r="M255" s="59"/>
      <c r="N255" s="59"/>
      <c r="O255" s="59"/>
    </row>
    <row r="256" spans="2:15" s="81" customFormat="1">
      <c r="B256" s="82"/>
      <c r="G256" s="59"/>
      <c r="H256" s="59"/>
      <c r="I256" s="59"/>
      <c r="J256" s="59"/>
      <c r="K256" s="59"/>
      <c r="L256" s="59"/>
      <c r="M256" s="59"/>
      <c r="N256" s="59"/>
      <c r="O256" s="59"/>
    </row>
    <row r="257" spans="2:15" s="81" customFormat="1">
      <c r="B257" s="82"/>
      <c r="G257" s="59"/>
      <c r="H257" s="59"/>
      <c r="I257" s="59"/>
      <c r="J257" s="59"/>
      <c r="K257" s="59"/>
      <c r="L257" s="59"/>
      <c r="M257" s="59"/>
      <c r="N257" s="59"/>
      <c r="O257" s="59"/>
    </row>
    <row r="258" spans="2:15" s="81" customFormat="1">
      <c r="B258" s="82"/>
      <c r="G258" s="59"/>
      <c r="H258" s="59"/>
      <c r="I258" s="59"/>
      <c r="J258" s="59"/>
      <c r="K258" s="59"/>
      <c r="L258" s="59"/>
      <c r="M258" s="59"/>
      <c r="N258" s="59"/>
      <c r="O258" s="59"/>
    </row>
    <row r="259" spans="2:15" s="81" customFormat="1">
      <c r="B259" s="82"/>
      <c r="G259" s="59"/>
      <c r="H259" s="59"/>
      <c r="I259" s="59"/>
      <c r="J259" s="59"/>
      <c r="K259" s="59"/>
      <c r="L259" s="59"/>
      <c r="M259" s="59"/>
      <c r="N259" s="59"/>
      <c r="O259" s="59"/>
    </row>
    <row r="260" spans="2:15" s="81" customFormat="1">
      <c r="B260" s="82"/>
      <c r="G260" s="59"/>
      <c r="H260" s="59"/>
      <c r="I260" s="59"/>
      <c r="J260" s="59"/>
      <c r="K260" s="59"/>
      <c r="L260" s="59"/>
      <c r="M260" s="59"/>
      <c r="N260" s="59"/>
      <c r="O260" s="59"/>
    </row>
    <row r="261" spans="2:15" s="81" customFormat="1">
      <c r="B261" s="82"/>
      <c r="G261" s="59"/>
      <c r="H261" s="59"/>
      <c r="I261" s="59"/>
      <c r="J261" s="59"/>
      <c r="K261" s="59"/>
      <c r="L261" s="59"/>
      <c r="M261" s="59"/>
      <c r="N261" s="59"/>
      <c r="O261" s="59"/>
    </row>
    <row r="262" spans="2:15" s="81" customFormat="1">
      <c r="B262" s="82"/>
      <c r="G262" s="59"/>
      <c r="H262" s="59"/>
      <c r="I262" s="59"/>
      <c r="J262" s="59"/>
      <c r="K262" s="59"/>
      <c r="L262" s="59"/>
      <c r="M262" s="59"/>
      <c r="N262" s="59"/>
      <c r="O262" s="59"/>
    </row>
    <row r="263" spans="2:15" s="81" customFormat="1">
      <c r="B263" s="82"/>
      <c r="G263" s="59"/>
      <c r="H263" s="59"/>
      <c r="I263" s="59"/>
      <c r="J263" s="59"/>
      <c r="K263" s="59"/>
      <c r="L263" s="59"/>
      <c r="M263" s="59"/>
      <c r="N263" s="59"/>
      <c r="O263" s="59"/>
    </row>
    <row r="264" spans="2:15" s="81" customFormat="1">
      <c r="B264" s="82"/>
      <c r="G264" s="59"/>
      <c r="H264" s="59"/>
      <c r="I264" s="59"/>
      <c r="J264" s="59"/>
      <c r="K264" s="59"/>
      <c r="L264" s="59"/>
      <c r="M264" s="59"/>
      <c r="N264" s="59"/>
      <c r="O264" s="59"/>
    </row>
    <row r="265" spans="2:15" s="81" customFormat="1">
      <c r="B265" s="82"/>
      <c r="G265" s="59"/>
      <c r="H265" s="59"/>
      <c r="I265" s="59"/>
      <c r="J265" s="59"/>
      <c r="K265" s="59"/>
      <c r="L265" s="59"/>
      <c r="M265" s="59"/>
      <c r="N265" s="59"/>
      <c r="O265" s="59"/>
    </row>
    <row r="266" spans="2:15" s="81" customFormat="1">
      <c r="B266" s="82"/>
      <c r="G266" s="59"/>
      <c r="H266" s="59"/>
      <c r="I266" s="59"/>
      <c r="J266" s="59"/>
      <c r="K266" s="59"/>
      <c r="L266" s="59"/>
      <c r="M266" s="59"/>
      <c r="N266" s="59"/>
      <c r="O266" s="59"/>
    </row>
    <row r="267" spans="2:15" s="81" customFormat="1">
      <c r="B267" s="82"/>
      <c r="G267" s="59"/>
      <c r="H267" s="59"/>
      <c r="I267" s="59"/>
      <c r="J267" s="59"/>
      <c r="K267" s="59"/>
      <c r="L267" s="59"/>
      <c r="M267" s="59"/>
      <c r="N267" s="59"/>
      <c r="O267" s="59"/>
    </row>
    <row r="268" spans="2:15" s="81" customFormat="1">
      <c r="B268" s="82"/>
      <c r="G268" s="59"/>
      <c r="H268" s="59"/>
      <c r="I268" s="59"/>
      <c r="J268" s="59"/>
      <c r="K268" s="59"/>
      <c r="L268" s="59"/>
      <c r="M268" s="59"/>
      <c r="N268" s="59"/>
      <c r="O268" s="59"/>
    </row>
    <row r="269" spans="2:15" s="81" customFormat="1">
      <c r="B269" s="82"/>
      <c r="G269" s="59"/>
      <c r="H269" s="59"/>
      <c r="I269" s="59"/>
      <c r="J269" s="59"/>
      <c r="K269" s="59"/>
      <c r="L269" s="59"/>
      <c r="M269" s="59"/>
      <c r="N269" s="59"/>
      <c r="O269" s="59"/>
    </row>
    <row r="270" spans="2:15" s="81" customFormat="1">
      <c r="B270" s="82"/>
      <c r="G270" s="59"/>
      <c r="H270" s="59"/>
      <c r="I270" s="59"/>
      <c r="J270" s="59"/>
      <c r="K270" s="59"/>
      <c r="L270" s="59"/>
      <c r="M270" s="59"/>
      <c r="N270" s="59"/>
      <c r="O270" s="59"/>
    </row>
    <row r="271" spans="2:15" s="81" customFormat="1">
      <c r="B271" s="82"/>
      <c r="G271" s="59"/>
      <c r="H271" s="59"/>
      <c r="I271" s="59"/>
      <c r="J271" s="59"/>
      <c r="K271" s="59"/>
      <c r="L271" s="59"/>
      <c r="M271" s="59"/>
      <c r="N271" s="59"/>
      <c r="O271" s="59"/>
    </row>
    <row r="272" spans="2:15" s="81" customFormat="1">
      <c r="B272" s="82"/>
      <c r="G272" s="59"/>
      <c r="H272" s="59"/>
      <c r="I272" s="59"/>
      <c r="J272" s="59"/>
      <c r="K272" s="59"/>
      <c r="L272" s="59"/>
      <c r="M272" s="59"/>
      <c r="N272" s="59"/>
      <c r="O272" s="59"/>
    </row>
    <row r="273" spans="2:15" s="81" customFormat="1">
      <c r="B273" s="82"/>
      <c r="G273" s="59"/>
      <c r="H273" s="59"/>
      <c r="I273" s="59"/>
      <c r="J273" s="59"/>
      <c r="K273" s="59"/>
      <c r="L273" s="59"/>
      <c r="M273" s="59"/>
      <c r="N273" s="59"/>
      <c r="O273" s="59"/>
    </row>
    <row r="274" spans="2:15" s="81" customFormat="1">
      <c r="B274" s="82"/>
      <c r="G274" s="59"/>
      <c r="H274" s="59"/>
      <c r="I274" s="59"/>
      <c r="J274" s="59"/>
      <c r="K274" s="59"/>
      <c r="L274" s="59"/>
      <c r="M274" s="59"/>
      <c r="N274" s="59"/>
      <c r="O274" s="59"/>
    </row>
    <row r="275" spans="2:15" s="81" customFormat="1">
      <c r="B275" s="82"/>
      <c r="G275" s="59"/>
      <c r="H275" s="59"/>
      <c r="I275" s="59"/>
      <c r="J275" s="59"/>
      <c r="K275" s="59"/>
      <c r="L275" s="59"/>
      <c r="M275" s="59"/>
      <c r="N275" s="59"/>
      <c r="O275" s="59"/>
    </row>
    <row r="276" spans="2:15" s="81" customFormat="1">
      <c r="B276" s="82"/>
      <c r="G276" s="59"/>
      <c r="H276" s="59"/>
      <c r="I276" s="59"/>
      <c r="J276" s="59"/>
      <c r="K276" s="59"/>
      <c r="L276" s="59"/>
      <c r="M276" s="59"/>
      <c r="N276" s="59"/>
      <c r="O276" s="59"/>
    </row>
    <row r="277" spans="2:15" s="81" customFormat="1">
      <c r="B277" s="82"/>
      <c r="G277" s="59"/>
      <c r="H277" s="59"/>
      <c r="I277" s="59"/>
      <c r="J277" s="59"/>
      <c r="K277" s="59"/>
      <c r="L277" s="59"/>
      <c r="M277" s="59"/>
      <c r="N277" s="59"/>
      <c r="O277" s="59"/>
    </row>
    <row r="278" spans="2:15" s="81" customFormat="1">
      <c r="B278" s="82"/>
      <c r="G278" s="59"/>
      <c r="H278" s="59"/>
      <c r="I278" s="59"/>
      <c r="J278" s="59"/>
      <c r="K278" s="59"/>
      <c r="L278" s="59"/>
      <c r="M278" s="59"/>
      <c r="N278" s="59"/>
      <c r="O278" s="59"/>
    </row>
    <row r="279" spans="2:15" s="81" customFormat="1">
      <c r="B279" s="82"/>
      <c r="G279" s="59"/>
      <c r="H279" s="59"/>
      <c r="I279" s="59"/>
      <c r="J279" s="59"/>
      <c r="K279" s="59"/>
      <c r="L279" s="59"/>
      <c r="M279" s="59"/>
      <c r="N279" s="59"/>
      <c r="O279" s="59"/>
    </row>
    <row r="280" spans="2:15" s="81" customFormat="1">
      <c r="B280" s="82"/>
      <c r="G280" s="59"/>
      <c r="H280" s="59"/>
      <c r="I280" s="59"/>
      <c r="J280" s="59"/>
      <c r="K280" s="59"/>
      <c r="L280" s="59"/>
      <c r="M280" s="59"/>
      <c r="N280" s="59"/>
      <c r="O280" s="59"/>
    </row>
    <row r="281" spans="2:15" s="81" customFormat="1">
      <c r="B281" s="82"/>
      <c r="G281" s="59"/>
      <c r="H281" s="59"/>
      <c r="I281" s="59"/>
      <c r="J281" s="59"/>
      <c r="K281" s="59"/>
      <c r="L281" s="59"/>
      <c r="M281" s="59"/>
      <c r="N281" s="59"/>
      <c r="O281" s="59"/>
    </row>
    <row r="282" spans="2:15" s="81" customFormat="1">
      <c r="B282" s="82"/>
      <c r="G282" s="59"/>
      <c r="H282" s="59"/>
      <c r="I282" s="59"/>
      <c r="J282" s="59"/>
      <c r="K282" s="59"/>
      <c r="L282" s="59"/>
      <c r="M282" s="59"/>
      <c r="N282" s="59"/>
      <c r="O282" s="59"/>
    </row>
    <row r="283" spans="2:15" s="81" customFormat="1">
      <c r="B283" s="82"/>
      <c r="G283" s="59"/>
      <c r="H283" s="59"/>
      <c r="I283" s="59"/>
      <c r="J283" s="59"/>
      <c r="K283" s="59"/>
      <c r="L283" s="59"/>
      <c r="M283" s="59"/>
      <c r="N283" s="59"/>
      <c r="O283" s="59"/>
    </row>
    <row r="284" spans="2:15" s="81" customFormat="1">
      <c r="B284" s="82"/>
      <c r="G284" s="59"/>
      <c r="H284" s="59"/>
      <c r="I284" s="59"/>
      <c r="J284" s="59"/>
      <c r="K284" s="59"/>
      <c r="L284" s="59"/>
      <c r="M284" s="59"/>
      <c r="N284" s="59"/>
      <c r="O284" s="59"/>
    </row>
    <row r="285" spans="2:15" s="81" customFormat="1">
      <c r="B285" s="82"/>
      <c r="G285" s="59"/>
      <c r="H285" s="59"/>
      <c r="I285" s="59"/>
      <c r="J285" s="59"/>
      <c r="K285" s="59"/>
      <c r="L285" s="59"/>
      <c r="M285" s="59"/>
      <c r="N285" s="59"/>
      <c r="O285" s="59"/>
    </row>
    <row r="286" spans="2:15" s="81" customFormat="1">
      <c r="B286" s="82"/>
      <c r="G286" s="59"/>
      <c r="H286" s="59"/>
      <c r="I286" s="59"/>
      <c r="J286" s="59"/>
      <c r="K286" s="59"/>
      <c r="L286" s="59"/>
      <c r="M286" s="59"/>
      <c r="N286" s="59"/>
      <c r="O286" s="59"/>
    </row>
    <row r="287" spans="2:15" s="81" customFormat="1">
      <c r="B287" s="82"/>
      <c r="G287" s="59"/>
      <c r="H287" s="59"/>
      <c r="I287" s="59"/>
      <c r="J287" s="59"/>
      <c r="K287" s="59"/>
      <c r="L287" s="59"/>
      <c r="M287" s="59"/>
      <c r="N287" s="59"/>
      <c r="O287" s="59"/>
    </row>
    <row r="288" spans="2:15" s="81" customFormat="1">
      <c r="B288" s="82"/>
      <c r="G288" s="59"/>
      <c r="H288" s="59"/>
      <c r="I288" s="59"/>
      <c r="J288" s="59"/>
      <c r="K288" s="59"/>
      <c r="L288" s="59"/>
      <c r="M288" s="59"/>
      <c r="N288" s="59"/>
      <c r="O288" s="59"/>
    </row>
    <row r="289" spans="2:15" s="81" customFormat="1">
      <c r="B289" s="82"/>
      <c r="G289" s="59"/>
      <c r="H289" s="59"/>
      <c r="I289" s="59"/>
      <c r="J289" s="59"/>
      <c r="K289" s="59"/>
      <c r="L289" s="59"/>
      <c r="M289" s="59"/>
      <c r="N289" s="59"/>
      <c r="O289" s="59"/>
    </row>
  </sheetData>
  <mergeCells count="92">
    <mergeCell ref="C111:G111"/>
    <mergeCell ref="C100:G100"/>
    <mergeCell ref="C95:G95"/>
    <mergeCell ref="C90:G90"/>
    <mergeCell ref="F102:G102"/>
    <mergeCell ref="F106:G106"/>
    <mergeCell ref="D97:G97"/>
    <mergeCell ref="D101:G101"/>
    <mergeCell ref="D104:G104"/>
    <mergeCell ref="D91:G91"/>
    <mergeCell ref="F103:G103"/>
    <mergeCell ref="F105:G105"/>
    <mergeCell ref="C38:G38"/>
    <mergeCell ref="C9:G9"/>
    <mergeCell ref="B88:G88"/>
    <mergeCell ref="F84:G84"/>
    <mergeCell ref="F85:G85"/>
    <mergeCell ref="F69:G69"/>
    <mergeCell ref="F70:G70"/>
    <mergeCell ref="F71:G71"/>
    <mergeCell ref="F74:G74"/>
    <mergeCell ref="F75:G75"/>
    <mergeCell ref="F57:G57"/>
    <mergeCell ref="F58:G58"/>
    <mergeCell ref="D66:G66"/>
    <mergeCell ref="F59:G59"/>
    <mergeCell ref="F61:G61"/>
    <mergeCell ref="F62:G62"/>
    <mergeCell ref="D65:G65"/>
    <mergeCell ref="F56:G56"/>
    <mergeCell ref="F47:G47"/>
    <mergeCell ref="F48:G48"/>
    <mergeCell ref="F49:G49"/>
    <mergeCell ref="F50:G50"/>
    <mergeCell ref="F51:G51"/>
    <mergeCell ref="F52:G52"/>
    <mergeCell ref="D118:G118"/>
    <mergeCell ref="F12:G12"/>
    <mergeCell ref="F19:G19"/>
    <mergeCell ref="F24:G24"/>
    <mergeCell ref="F28:G28"/>
    <mergeCell ref="F29:G29"/>
    <mergeCell ref="F30:G30"/>
    <mergeCell ref="F40:G40"/>
    <mergeCell ref="F41:G41"/>
    <mergeCell ref="D96:G96"/>
    <mergeCell ref="D112:G112"/>
    <mergeCell ref="D117:G117"/>
    <mergeCell ref="F113:G113"/>
    <mergeCell ref="F114:G114"/>
    <mergeCell ref="F115:G115"/>
    <mergeCell ref="F116:G116"/>
    <mergeCell ref="D81:G81"/>
    <mergeCell ref="F79:G79"/>
    <mergeCell ref="F80:G80"/>
    <mergeCell ref="F76:G76"/>
    <mergeCell ref="D92:G92"/>
    <mergeCell ref="F82:G82"/>
    <mergeCell ref="F83:G83"/>
    <mergeCell ref="D73:G73"/>
    <mergeCell ref="D77:G77"/>
    <mergeCell ref="D78:G78"/>
    <mergeCell ref="F67:G67"/>
    <mergeCell ref="F68:G68"/>
    <mergeCell ref="D33:G33"/>
    <mergeCell ref="D34:G34"/>
    <mergeCell ref="D72:G72"/>
    <mergeCell ref="F43:G43"/>
    <mergeCell ref="F44:G44"/>
    <mergeCell ref="F45:G45"/>
    <mergeCell ref="F46:G46"/>
    <mergeCell ref="D42:G42"/>
    <mergeCell ref="D60:G60"/>
    <mergeCell ref="D64:G64"/>
    <mergeCell ref="D35:G35"/>
    <mergeCell ref="D39:G39"/>
    <mergeCell ref="F53:G53"/>
    <mergeCell ref="F54:G54"/>
    <mergeCell ref="F55:G55"/>
    <mergeCell ref="F63:G63"/>
    <mergeCell ref="D31:G31"/>
    <mergeCell ref="D32:G32"/>
    <mergeCell ref="B1:N1"/>
    <mergeCell ref="F11:G11"/>
    <mergeCell ref="D26:G26"/>
    <mergeCell ref="D10:G10"/>
    <mergeCell ref="D25:G25"/>
    <mergeCell ref="D27:G27"/>
    <mergeCell ref="B4:G5"/>
    <mergeCell ref="H4:N5"/>
    <mergeCell ref="B8:G8"/>
    <mergeCell ref="B7:G7"/>
  </mergeCells>
  <phoneticPr fontId="25" type="noConversion"/>
  <printOptions horizontalCentered="1"/>
  <pageMargins left="0.59055118110236227" right="0.62992125984251968" top="0.39370078740157483" bottom="0.39370078740157483" header="0.19685039370078741" footer="0.19685039370078741"/>
  <pageSetup paperSize="9" scale="59" fitToHeight="0" orientation="landscape" r:id="rId1"/>
  <headerFooter alignWithMargins="0">
    <oddFooter>&amp;C&amp;"Garamond,Corsivo"&amp;P / &amp;N</oddFooter>
  </headerFooter>
  <rowBreaks count="2" manualBreakCount="2">
    <brk id="36" min="1" max="13" man="1"/>
    <brk id="88" min="1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8"/>
  <sheetViews>
    <sheetView showGridLines="0" workbookViewId="0">
      <selection activeCell="B11" sqref="B11"/>
    </sheetView>
  </sheetViews>
  <sheetFormatPr defaultColWidth="10" defaultRowHeight="12.75" outlineLevelRow="1"/>
  <cols>
    <col min="1" max="1" width="37" style="40" customWidth="1"/>
    <col min="2" max="6" width="21.28515625" style="40" customWidth="1"/>
    <col min="7" max="7" width="12.42578125" style="40" bestFit="1" customWidth="1"/>
    <col min="8" max="9" width="10" style="40"/>
    <col min="10" max="10" width="19.85546875" style="40" bestFit="1" customWidth="1"/>
    <col min="11" max="16384" width="10" style="40"/>
  </cols>
  <sheetData>
    <row r="1" spans="1:6" s="41" customFormat="1" ht="21.6" customHeight="1">
      <c r="A1" s="41" t="s">
        <v>2361</v>
      </c>
    </row>
    <row r="2" spans="1:6" s="41" customFormat="1" ht="21.6" customHeight="1"/>
    <row r="3" spans="1:6" s="42" customFormat="1" ht="21.6" customHeight="1">
      <c r="A3" s="441" t="s">
        <v>957</v>
      </c>
      <c r="B3" s="441"/>
      <c r="C3" s="441"/>
      <c r="D3" s="441"/>
      <c r="E3" s="441"/>
      <c r="F3" s="441"/>
    </row>
    <row r="4" spans="1:6" s="41" customFormat="1" ht="24" customHeight="1">
      <c r="A4" s="43"/>
      <c r="B4" s="43"/>
      <c r="C4" s="43"/>
      <c r="D4" s="43"/>
      <c r="E4" s="43"/>
      <c r="F4" s="43"/>
    </row>
    <row r="5" spans="1:6" s="41" customFormat="1" ht="15" customHeight="1">
      <c r="A5" s="442" t="s">
        <v>2363</v>
      </c>
      <c r="B5" s="54" t="s">
        <v>2365</v>
      </c>
      <c r="C5" s="54" t="s">
        <v>3392</v>
      </c>
      <c r="D5" s="54" t="s">
        <v>2366</v>
      </c>
      <c r="E5" s="54" t="s">
        <v>2366</v>
      </c>
      <c r="F5" s="54" t="s">
        <v>2366</v>
      </c>
    </row>
    <row r="6" spans="1:6" s="41" customFormat="1" ht="15" customHeight="1">
      <c r="A6" s="443"/>
      <c r="B6" s="170">
        <f>'CE statale'!H8</f>
        <v>2016</v>
      </c>
      <c r="C6" s="170">
        <f>'CE statale'!I8</f>
        <v>2017</v>
      </c>
      <c r="D6" s="170">
        <f>'CE statale'!J8</f>
        <v>2018</v>
      </c>
      <c r="E6" s="170">
        <f>'CE statale'!K8</f>
        <v>2019</v>
      </c>
      <c r="F6" s="170">
        <f>'CE statale'!L8</f>
        <v>2020</v>
      </c>
    </row>
    <row r="7" spans="1:6" s="41" customFormat="1" ht="29.45" customHeight="1">
      <c r="A7" s="44" t="s">
        <v>1318</v>
      </c>
      <c r="B7" s="45">
        <f>SUM('pdc2018'!N1022)</f>
        <v>1248001678.5099993</v>
      </c>
      <c r="C7" s="45">
        <f>SUM('pdc2018'!P1022)</f>
        <v>1288121028.7666667</v>
      </c>
      <c r="D7" s="45">
        <f>SUM('pdc2018'!Q1022)</f>
        <v>1314962438</v>
      </c>
      <c r="E7" s="45">
        <f>SUM('pdc2018'!R1022)</f>
        <v>1334585738</v>
      </c>
      <c r="F7" s="45">
        <f>SUM('pdc2018'!S1022)</f>
        <v>1345880938</v>
      </c>
    </row>
    <row r="8" spans="1:6" s="41" customFormat="1" ht="29.45" customHeight="1">
      <c r="A8" s="46" t="s">
        <v>1320</v>
      </c>
      <c r="B8" s="47">
        <f>SUM('CE statale'!H104)</f>
        <v>12709350.649999999</v>
      </c>
      <c r="C8" s="47">
        <f>SUM('CE statale'!I104)</f>
        <v>2010450</v>
      </c>
      <c r="D8" s="47">
        <f>SUM('CE statale'!J104)</f>
        <v>849000</v>
      </c>
      <c r="E8" s="47">
        <f>SUM('CE statale'!K104)</f>
        <v>849000</v>
      </c>
      <c r="F8" s="47">
        <f>SUM('CE statale'!L104)</f>
        <v>849000</v>
      </c>
    </row>
    <row r="9" spans="1:6" s="41" customFormat="1" ht="29.45" customHeight="1">
      <c r="A9" s="44" t="s">
        <v>1322</v>
      </c>
      <c r="B9" s="48">
        <f>B10+B11+B12+B13+B14+B15+B16</f>
        <v>1267453190.6600001</v>
      </c>
      <c r="C9" s="48">
        <f>C10+C11+C12+C13+C14+C15+C16</f>
        <v>1289384706.97</v>
      </c>
      <c r="D9" s="48">
        <f>D10+D11+D12+D13+D14+D15+D16</f>
        <v>1314962438</v>
      </c>
      <c r="E9" s="48">
        <f>E10+E11+E12+E13+E14+E15+E16</f>
        <v>1334585738</v>
      </c>
      <c r="F9" s="48">
        <f>F10+F11+F12+F13+F14+F15+F16</f>
        <v>1345880938</v>
      </c>
    </row>
    <row r="10" spans="1:6" s="41" customFormat="1" ht="29.45" customHeight="1">
      <c r="A10" s="49" t="s">
        <v>1324</v>
      </c>
      <c r="B10" s="50">
        <v>0</v>
      </c>
      <c r="C10" s="50">
        <v>0</v>
      </c>
      <c r="D10" s="50">
        <v>0</v>
      </c>
      <c r="E10" s="50">
        <v>0</v>
      </c>
      <c r="F10" s="50">
        <v>0</v>
      </c>
    </row>
    <row r="11" spans="1:6" s="41" customFormat="1" ht="29.45" customHeight="1">
      <c r="A11" s="49" t="s">
        <v>1326</v>
      </c>
      <c r="B11" s="47">
        <f>SUM('CE statale'!H26,'CE statale'!H27,'CE statale'!H31,'CE statale'!H32,'CE statale'!H34,'CE statale'!H35-'Allegato 1) dbase'!E39)</f>
        <v>60376528.060000002</v>
      </c>
      <c r="C11" s="47">
        <f>SUM('CE statale'!I26,'CE statale'!I27,'CE statale'!I31,'CE statale'!I32,'CE statale'!I34,'CE statale'!I35-'Allegato 1) dbase'!F39)</f>
        <v>58056675.969999999</v>
      </c>
      <c r="D11" s="47">
        <f>SUM('CE statale'!J26,'CE statale'!J27,'CE statale'!J31,'CE statale'!J32,'CE statale'!J34,'CE statale'!J35-'Allegato 1) dbase'!G39)</f>
        <v>59621900</v>
      </c>
      <c r="E11" s="47">
        <f>SUM('CE statale'!K26,'CE statale'!K27,'CE statale'!K31,'CE statale'!K32,'CE statale'!K34,'CE statale'!K35-'Allegato 1) dbase'!H39)</f>
        <v>59621900</v>
      </c>
      <c r="F11" s="47">
        <f>SUM('CE statale'!L26,'CE statale'!L27,'CE statale'!L31,'CE statale'!L32,'CE statale'!L34,'CE statale'!L35-'Allegato 1) dbase'!I39)</f>
        <v>60217100</v>
      </c>
    </row>
    <row r="12" spans="1:6" s="41" customFormat="1" ht="29.45" customHeight="1">
      <c r="A12" s="49" t="s">
        <v>1328</v>
      </c>
      <c r="B12" s="47">
        <f>SUM('CE statale'!H91,'CE statale'!H96,-'CE statale'!H97)</f>
        <v>28423.040000000001</v>
      </c>
      <c r="C12" s="47">
        <f>SUM('CE statale'!I91,'CE statale'!I96,-'CE statale'!I97)</f>
        <v>7200</v>
      </c>
      <c r="D12" s="47">
        <f>SUM('CE statale'!J91,'CE statale'!J96,-'CE statale'!J97)</f>
        <v>7200</v>
      </c>
      <c r="E12" s="47">
        <f>SUM('CE statale'!K91,'CE statale'!K96,-'CE statale'!K97)</f>
        <v>7200</v>
      </c>
      <c r="F12" s="47">
        <f>SUM('CE statale'!L91,'CE statale'!L96,-'CE statale'!L97)</f>
        <v>7200</v>
      </c>
    </row>
    <row r="13" spans="1:6" s="41" customFormat="1" ht="29.45" customHeight="1">
      <c r="A13" s="49" t="s">
        <v>1330</v>
      </c>
      <c r="B13" s="47">
        <f>SUM('CE statale'!H10+'CE statale'!H25)</f>
        <v>1130057845.3100002</v>
      </c>
      <c r="C13" s="47">
        <f>SUM('CE statale'!I10+'CE statale'!I25)</f>
        <v>1169708831</v>
      </c>
      <c r="D13" s="47">
        <f>SUM('CE statale'!J10+'CE statale'!J25)</f>
        <v>1193013338</v>
      </c>
      <c r="E13" s="47">
        <f>SUM('CE statale'!K10+'CE statale'!K25)</f>
        <v>1212636638</v>
      </c>
      <c r="F13" s="47">
        <f>SUM('CE statale'!L10+'CE statale'!L25)</f>
        <v>1223336638</v>
      </c>
    </row>
    <row r="14" spans="1:6" s="41" customFormat="1" ht="29.45" customHeight="1">
      <c r="A14" s="49" t="s">
        <v>1332</v>
      </c>
      <c r="B14" s="47">
        <f>SUM('CE statale'!H33)</f>
        <v>21522758.140000001</v>
      </c>
      <c r="C14" s="47">
        <f>SUM('CE statale'!I33)</f>
        <v>21523000</v>
      </c>
      <c r="D14" s="47">
        <f>SUM('CE statale'!J33)</f>
        <v>21523000</v>
      </c>
      <c r="E14" s="47">
        <f>SUM('CE statale'!K33)</f>
        <v>21523000</v>
      </c>
      <c r="F14" s="47">
        <f>SUM('CE statale'!L33)</f>
        <v>21523000</v>
      </c>
    </row>
    <row r="15" spans="1:6" s="41" customFormat="1" ht="29.45" customHeight="1">
      <c r="A15" s="49" t="s">
        <v>1334</v>
      </c>
      <c r="B15" s="47">
        <f>SUM('Allegato 1) dbase'!E39)</f>
        <v>40657000</v>
      </c>
      <c r="C15" s="47">
        <f>SUM('Allegato 1) dbase'!F39)</f>
        <v>40067000</v>
      </c>
      <c r="D15" s="47">
        <f>SUM('Allegato 1) dbase'!G39)</f>
        <v>40775000</v>
      </c>
      <c r="E15" s="47">
        <f>SUM('Allegato 1) dbase'!H39)</f>
        <v>40775000</v>
      </c>
      <c r="F15" s="47">
        <f>SUM('Allegato 1) dbase'!I39)</f>
        <v>40775000</v>
      </c>
    </row>
    <row r="16" spans="1:6" s="41" customFormat="1" ht="29.45" customHeight="1">
      <c r="A16" s="96" t="s">
        <v>1336</v>
      </c>
      <c r="B16" s="97">
        <f>SUM('CE statale'!H101)</f>
        <v>14810636.110000003</v>
      </c>
      <c r="C16" s="97">
        <f>SUM('CE statale'!I101)</f>
        <v>22000</v>
      </c>
      <c r="D16" s="97">
        <f>SUM('CE statale'!J101)</f>
        <v>22000</v>
      </c>
      <c r="E16" s="97">
        <f>SUM('CE statale'!K101)</f>
        <v>22000</v>
      </c>
      <c r="F16" s="97">
        <f>SUM('CE statale'!L101)</f>
        <v>22000</v>
      </c>
    </row>
    <row r="17" spans="1:7" s="41" customFormat="1" ht="29.45" customHeight="1">
      <c r="A17" s="98" t="s">
        <v>383</v>
      </c>
      <c r="B17" s="99">
        <f>B9-B7</f>
        <v>19451512.150000811</v>
      </c>
      <c r="C17" s="99">
        <f>C9-C7</f>
        <v>1263678.2033333778</v>
      </c>
      <c r="D17" s="99">
        <f>D9-D7</f>
        <v>0</v>
      </c>
      <c r="E17" s="99">
        <f>E9-E7</f>
        <v>0</v>
      </c>
      <c r="F17" s="99">
        <f>F9-F7</f>
        <v>0</v>
      </c>
      <c r="G17" s="169"/>
    </row>
    <row r="18" spans="1:7" s="41" customFormat="1" ht="29.45" hidden="1" customHeight="1" outlineLevel="1">
      <c r="A18" s="439" t="s">
        <v>385</v>
      </c>
      <c r="B18" s="440"/>
      <c r="C18" s="440"/>
      <c r="D18" s="440"/>
      <c r="E18" s="440"/>
      <c r="F18" s="440"/>
    </row>
    <row r="19" spans="1:7" s="41" customFormat="1" ht="29.45" hidden="1" customHeight="1" outlineLevel="1">
      <c r="A19" s="44" t="s">
        <v>386</v>
      </c>
      <c r="B19" s="48">
        <f>SUM(B10)*-1</f>
        <v>0</v>
      </c>
      <c r="C19" s="48">
        <f>SUM(C10)*-1</f>
        <v>0</v>
      </c>
      <c r="D19" s="48">
        <f>SUM(D10)*-1</f>
        <v>0</v>
      </c>
      <c r="E19" s="48">
        <f>SUM(E10)*-1</f>
        <v>0</v>
      </c>
      <c r="F19" s="48">
        <f>SUM(F10)*-1</f>
        <v>0</v>
      </c>
    </row>
    <row r="20" spans="1:7" s="41" customFormat="1" ht="29.45" hidden="1" customHeight="1" outlineLevel="1">
      <c r="A20" s="49" t="s">
        <v>388</v>
      </c>
      <c r="B20" s="51" t="e">
        <f>SUM(#REF!,B19)</f>
        <v>#REF!</v>
      </c>
      <c r="C20" s="51" t="e">
        <f>SUM(#REF!,C19)</f>
        <v>#REF!</v>
      </c>
      <c r="D20" s="51" t="e">
        <f>SUM(#REF!,D19)</f>
        <v>#REF!</v>
      </c>
      <c r="E20" s="51">
        <f>SUM(A22,E19)</f>
        <v>0</v>
      </c>
      <c r="F20" s="51" t="e">
        <f>SUM(E22,F19)</f>
        <v>#VALUE!</v>
      </c>
    </row>
    <row r="21" spans="1:7" hidden="1" outlineLevel="1"/>
    <row r="22" spans="1:7" hidden="1" outlineLevel="1">
      <c r="A22" s="40" t="s">
        <v>389</v>
      </c>
      <c r="B22" s="52" t="e">
        <f>SUM(#REF!-#REF!)</f>
        <v>#REF!</v>
      </c>
      <c r="C22" s="52" t="e">
        <f>SUM(#REF!-#REF!)</f>
        <v>#REF!</v>
      </c>
      <c r="D22" s="52" t="e">
        <f>SUM(#REF!-#REF!)</f>
        <v>#REF!</v>
      </c>
      <c r="E22" s="52" t="e">
        <f>SUM(A22-A10)</f>
        <v>#VALUE!</v>
      </c>
      <c r="F22" s="52" t="e">
        <f>SUM(E22-E10)</f>
        <v>#VALUE!</v>
      </c>
    </row>
    <row r="23" spans="1:7" collapsed="1">
      <c r="B23" s="52"/>
      <c r="C23" s="52"/>
      <c r="D23" s="52"/>
      <c r="E23" s="52"/>
      <c r="F23" s="52"/>
    </row>
    <row r="28" spans="1:7" s="41" customFormat="1" ht="21.6" customHeight="1">
      <c r="A28" s="41" t="s">
        <v>2362</v>
      </c>
    </row>
    <row r="29" spans="1:7" s="41" customFormat="1" ht="21.6" customHeight="1"/>
    <row r="30" spans="1:7" s="42" customFormat="1" ht="21.6" customHeight="1">
      <c r="A30" s="441" t="s">
        <v>958</v>
      </c>
      <c r="B30" s="441"/>
      <c r="C30" s="441"/>
      <c r="D30" s="441"/>
      <c r="E30" s="441"/>
      <c r="F30" s="441"/>
    </row>
    <row r="31" spans="1:7" s="41" customFormat="1" ht="24" customHeight="1">
      <c r="A31" s="43"/>
      <c r="B31" s="43"/>
      <c r="C31" s="43"/>
      <c r="D31" s="43"/>
      <c r="E31" s="43"/>
      <c r="F31" s="43"/>
    </row>
    <row r="32" spans="1:7" s="41" customFormat="1" ht="15" customHeight="1">
      <c r="A32" s="442" t="s">
        <v>1317</v>
      </c>
      <c r="B32" s="54" t="s">
        <v>2367</v>
      </c>
      <c r="C32" s="54" t="s">
        <v>2368</v>
      </c>
      <c r="D32" s="54" t="s">
        <v>2369</v>
      </c>
      <c r="E32" s="54" t="s">
        <v>2369</v>
      </c>
      <c r="F32" s="54" t="s">
        <v>2369</v>
      </c>
    </row>
    <row r="33" spans="1:6" s="41" customFormat="1" ht="15" customHeight="1">
      <c r="A33" s="443"/>
      <c r="B33" s="171">
        <f t="shared" ref="B33:C33" si="0">B6</f>
        <v>2016</v>
      </c>
      <c r="C33" s="171">
        <f t="shared" si="0"/>
        <v>2017</v>
      </c>
      <c r="D33" s="171">
        <f t="shared" ref="D33:E33" si="1">D6</f>
        <v>2018</v>
      </c>
      <c r="E33" s="171">
        <f t="shared" si="1"/>
        <v>2019</v>
      </c>
      <c r="F33" s="53">
        <f t="shared" ref="F33:F44" si="2">F6</f>
        <v>2020</v>
      </c>
    </row>
    <row r="34" spans="1:6" s="41" customFormat="1" ht="29.45" customHeight="1">
      <c r="A34" s="44" t="s">
        <v>1319</v>
      </c>
      <c r="B34" s="45">
        <f t="shared" ref="B34:C34" si="3">B7</f>
        <v>1248001678.5099993</v>
      </c>
      <c r="C34" s="45">
        <f t="shared" si="3"/>
        <v>1288121028.7666667</v>
      </c>
      <c r="D34" s="45">
        <f t="shared" ref="D34:E34" si="4">D7</f>
        <v>1314962438</v>
      </c>
      <c r="E34" s="45">
        <f t="shared" si="4"/>
        <v>1334585738</v>
      </c>
      <c r="F34" s="45">
        <f t="shared" si="2"/>
        <v>1345880938</v>
      </c>
    </row>
    <row r="35" spans="1:6" s="41" customFormat="1" ht="29.45" customHeight="1">
      <c r="A35" s="46" t="s">
        <v>1321</v>
      </c>
      <c r="B35" s="47">
        <f t="shared" ref="B35:C35" si="5">B8</f>
        <v>12709350.649999999</v>
      </c>
      <c r="C35" s="47">
        <f t="shared" si="5"/>
        <v>2010450</v>
      </c>
      <c r="D35" s="47">
        <f t="shared" ref="D35:E35" si="6">D8</f>
        <v>849000</v>
      </c>
      <c r="E35" s="47">
        <f t="shared" si="6"/>
        <v>849000</v>
      </c>
      <c r="F35" s="47">
        <f t="shared" si="2"/>
        <v>849000</v>
      </c>
    </row>
    <row r="36" spans="1:6" s="41" customFormat="1" ht="29.45" customHeight="1">
      <c r="A36" s="44" t="s">
        <v>1323</v>
      </c>
      <c r="B36" s="48">
        <f t="shared" ref="B36:C36" si="7">B9</f>
        <v>1267453190.6600001</v>
      </c>
      <c r="C36" s="48">
        <f t="shared" si="7"/>
        <v>1289384706.97</v>
      </c>
      <c r="D36" s="48">
        <f t="shared" ref="D36:E36" si="8">D9</f>
        <v>1314962438</v>
      </c>
      <c r="E36" s="48">
        <f t="shared" si="8"/>
        <v>1334585738</v>
      </c>
      <c r="F36" s="48">
        <f t="shared" si="2"/>
        <v>1345880938</v>
      </c>
    </row>
    <row r="37" spans="1:6" s="41" customFormat="1" ht="29.45" customHeight="1">
      <c r="A37" s="49" t="s">
        <v>1325</v>
      </c>
      <c r="B37" s="50">
        <f t="shared" ref="B37:C37" si="9">B10</f>
        <v>0</v>
      </c>
      <c r="C37" s="50">
        <f t="shared" si="9"/>
        <v>0</v>
      </c>
      <c r="D37" s="50">
        <f t="shared" ref="D37:E37" si="10">D10</f>
        <v>0</v>
      </c>
      <c r="E37" s="50">
        <f t="shared" si="10"/>
        <v>0</v>
      </c>
      <c r="F37" s="50">
        <f t="shared" si="2"/>
        <v>0</v>
      </c>
    </row>
    <row r="38" spans="1:6" s="41" customFormat="1" ht="29.45" customHeight="1">
      <c r="A38" s="49" t="s">
        <v>1327</v>
      </c>
      <c r="B38" s="47">
        <f t="shared" ref="B38:C38" si="11">B11</f>
        <v>60376528.060000002</v>
      </c>
      <c r="C38" s="47">
        <f t="shared" si="11"/>
        <v>58056675.969999999</v>
      </c>
      <c r="D38" s="47">
        <f t="shared" ref="D38:E38" si="12">D11</f>
        <v>59621900</v>
      </c>
      <c r="E38" s="47">
        <f t="shared" si="12"/>
        <v>59621900</v>
      </c>
      <c r="F38" s="47">
        <f t="shared" si="2"/>
        <v>60217100</v>
      </c>
    </row>
    <row r="39" spans="1:6" s="41" customFormat="1" ht="29.45" customHeight="1">
      <c r="A39" s="49" t="s">
        <v>1329</v>
      </c>
      <c r="B39" s="47">
        <f t="shared" ref="B39:C39" si="13">B12</f>
        <v>28423.040000000001</v>
      </c>
      <c r="C39" s="47">
        <f t="shared" si="13"/>
        <v>7200</v>
      </c>
      <c r="D39" s="47">
        <f t="shared" ref="D39:E39" si="14">D12</f>
        <v>7200</v>
      </c>
      <c r="E39" s="47">
        <f t="shared" si="14"/>
        <v>7200</v>
      </c>
      <c r="F39" s="47">
        <f t="shared" si="2"/>
        <v>7200</v>
      </c>
    </row>
    <row r="40" spans="1:6" s="41" customFormat="1" ht="29.45" customHeight="1">
      <c r="A40" s="49" t="s">
        <v>1331</v>
      </c>
      <c r="B40" s="47">
        <f t="shared" ref="B40:C40" si="15">B13</f>
        <v>1130057845.3100002</v>
      </c>
      <c r="C40" s="47">
        <f t="shared" si="15"/>
        <v>1169708831</v>
      </c>
      <c r="D40" s="47">
        <f t="shared" ref="D40:E40" si="16">D13</f>
        <v>1193013338</v>
      </c>
      <c r="E40" s="47">
        <f t="shared" si="16"/>
        <v>1212636638</v>
      </c>
      <c r="F40" s="47">
        <f t="shared" si="2"/>
        <v>1223336638</v>
      </c>
    </row>
    <row r="41" spans="1:6" s="41" customFormat="1" ht="29.45" customHeight="1">
      <c r="A41" s="49" t="s">
        <v>1333</v>
      </c>
      <c r="B41" s="47">
        <f t="shared" ref="B41:C41" si="17">B14</f>
        <v>21522758.140000001</v>
      </c>
      <c r="C41" s="47">
        <f t="shared" si="17"/>
        <v>21523000</v>
      </c>
      <c r="D41" s="47">
        <f t="shared" ref="D41:E41" si="18">D14</f>
        <v>21523000</v>
      </c>
      <c r="E41" s="47">
        <f t="shared" si="18"/>
        <v>21523000</v>
      </c>
      <c r="F41" s="47">
        <f t="shared" si="2"/>
        <v>21523000</v>
      </c>
    </row>
    <row r="42" spans="1:6" s="41" customFormat="1" ht="29.45" customHeight="1">
      <c r="A42" s="49" t="s">
        <v>1335</v>
      </c>
      <c r="B42" s="47">
        <f t="shared" ref="B42:C42" si="19">B15</f>
        <v>40657000</v>
      </c>
      <c r="C42" s="47">
        <f t="shared" si="19"/>
        <v>40067000</v>
      </c>
      <c r="D42" s="47">
        <f t="shared" ref="D42:E42" si="20">D15</f>
        <v>40775000</v>
      </c>
      <c r="E42" s="47">
        <f t="shared" si="20"/>
        <v>40775000</v>
      </c>
      <c r="F42" s="47">
        <f t="shared" si="2"/>
        <v>40775000</v>
      </c>
    </row>
    <row r="43" spans="1:6" s="41" customFormat="1" ht="29.45" customHeight="1">
      <c r="A43" s="96" t="s">
        <v>1337</v>
      </c>
      <c r="B43" s="97">
        <f t="shared" ref="B43:C43" si="21">B16</f>
        <v>14810636.110000003</v>
      </c>
      <c r="C43" s="97">
        <f t="shared" si="21"/>
        <v>22000</v>
      </c>
      <c r="D43" s="97">
        <f t="shared" ref="D43:E43" si="22">D16</f>
        <v>22000</v>
      </c>
      <c r="E43" s="97">
        <f t="shared" si="22"/>
        <v>22000</v>
      </c>
      <c r="F43" s="97">
        <f t="shared" si="2"/>
        <v>22000</v>
      </c>
    </row>
    <row r="44" spans="1:6" s="41" customFormat="1" ht="29.45" customHeight="1">
      <c r="A44" s="98" t="s">
        <v>384</v>
      </c>
      <c r="B44" s="99">
        <f t="shared" ref="B44:C44" si="23">B17</f>
        <v>19451512.150000811</v>
      </c>
      <c r="C44" s="99">
        <f t="shared" si="23"/>
        <v>1263678.2033333778</v>
      </c>
      <c r="D44" s="99">
        <f t="shared" ref="D44:E44" si="24">D17</f>
        <v>0</v>
      </c>
      <c r="E44" s="99">
        <f t="shared" si="24"/>
        <v>0</v>
      </c>
      <c r="F44" s="99">
        <f t="shared" si="2"/>
        <v>0</v>
      </c>
    </row>
    <row r="45" spans="1:6" s="41" customFormat="1" ht="29.45" hidden="1" customHeight="1" outlineLevel="1">
      <c r="A45" s="439" t="s">
        <v>2364</v>
      </c>
      <c r="B45" s="440"/>
      <c r="C45" s="440"/>
      <c r="D45" s="440"/>
      <c r="E45" s="440"/>
      <c r="F45" s="440"/>
    </row>
    <row r="46" spans="1:6" s="41" customFormat="1" ht="29.45" hidden="1" customHeight="1" outlineLevel="1">
      <c r="A46" s="44" t="s">
        <v>387</v>
      </c>
      <c r="B46" s="48">
        <f t="shared" ref="B46:C46" si="25">B19</f>
        <v>0</v>
      </c>
      <c r="C46" s="48">
        <f t="shared" si="25"/>
        <v>0</v>
      </c>
      <c r="D46" s="48">
        <f t="shared" ref="D46:E46" si="26">D19</f>
        <v>0</v>
      </c>
      <c r="E46" s="48">
        <f t="shared" si="26"/>
        <v>0</v>
      </c>
      <c r="F46" s="48">
        <f t="shared" ref="F46:F47" si="27">F19</f>
        <v>0</v>
      </c>
    </row>
    <row r="47" spans="1:6" s="41" customFormat="1" ht="29.45" hidden="1" customHeight="1" outlineLevel="1">
      <c r="A47" s="49" t="s">
        <v>3287</v>
      </c>
      <c r="B47" s="51" t="e">
        <f t="shared" ref="B47:C47" si="28">B20</f>
        <v>#REF!</v>
      </c>
      <c r="C47" s="51" t="e">
        <f t="shared" si="28"/>
        <v>#REF!</v>
      </c>
      <c r="D47" s="51" t="e">
        <f t="shared" ref="D47:E47" si="29">D20</f>
        <v>#REF!</v>
      </c>
      <c r="E47" s="51">
        <f t="shared" si="29"/>
        <v>0</v>
      </c>
      <c r="F47" s="51" t="e">
        <f t="shared" si="27"/>
        <v>#VALUE!</v>
      </c>
    </row>
    <row r="48" spans="1:6" collapsed="1"/>
  </sheetData>
  <sheetProtection selectLockedCells="1" selectUnlockedCells="1"/>
  <mergeCells count="6">
    <mergeCell ref="A45:F45"/>
    <mergeCell ref="A3:F3"/>
    <mergeCell ref="A18:F18"/>
    <mergeCell ref="A5:A6"/>
    <mergeCell ref="A32:A33"/>
    <mergeCell ref="A30:F30"/>
  </mergeCells>
  <phoneticPr fontId="25" type="noConversion"/>
  <printOptions horizontalCentered="1"/>
  <pageMargins left="0.6694444444444444" right="0.4201388888888889" top="0.79027777777777775" bottom="0.79027777777777775" header="0.51180555555555551" footer="0.51180555555555551"/>
  <pageSetup paperSize="9" scale="79" firstPageNumber="0" orientation="portrait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view="pageBreakPreview" zoomScaleNormal="95" zoomScaleSheetLayoutView="100" workbookViewId="0">
      <pane xSplit="4" ySplit="7" topLeftCell="E29" activePane="bottomRight" state="frozen"/>
      <selection activeCell="B7" sqref="B7"/>
      <selection pane="topRight" activeCell="B7" sqref="B7"/>
      <selection pane="bottomLeft" activeCell="B7" sqref="B7"/>
      <selection pane="bottomRight" activeCell="E39" sqref="E39"/>
    </sheetView>
  </sheetViews>
  <sheetFormatPr defaultColWidth="9.140625" defaultRowHeight="10.5" outlineLevelCol="1"/>
  <cols>
    <col min="1" max="1" width="43.7109375" style="11" hidden="1" customWidth="1" outlineLevel="1"/>
    <col min="2" max="2" width="35" style="11" hidden="1" customWidth="1" outlineLevel="1"/>
    <col min="3" max="3" width="49.7109375" style="12" customWidth="1" collapsed="1"/>
    <col min="4" max="4" width="40.42578125" style="12" customWidth="1"/>
    <col min="5" max="5" width="19" style="11" customWidth="1"/>
    <col min="6" max="6" width="18.7109375" style="11" customWidth="1" collapsed="1"/>
    <col min="7" max="9" width="18.42578125" style="11" customWidth="1"/>
    <col min="10" max="10" width="14.140625" style="11" customWidth="1"/>
    <col min="11" max="11" width="15" style="11" customWidth="1"/>
    <col min="12" max="16384" width="9.140625" style="11"/>
  </cols>
  <sheetData>
    <row r="1" spans="1:11" s="13" customFormat="1" ht="17.45" customHeight="1">
      <c r="C1" s="14" t="s">
        <v>957</v>
      </c>
      <c r="D1" s="15"/>
      <c r="E1" s="17"/>
      <c r="F1" s="17"/>
      <c r="G1" s="17"/>
      <c r="H1" s="17"/>
      <c r="I1" s="17"/>
      <c r="J1" s="17"/>
      <c r="K1" s="16" t="s">
        <v>958</v>
      </c>
    </row>
    <row r="2" spans="1:11" s="13" customFormat="1" ht="15">
      <c r="C2" s="18" t="str">
        <f>CONCATENATE("Voranschlag der Gewinn- und Verlustrechnung " &amp; G7 &amp; " nach Aggregaten")</f>
        <v>Voranschlag der Gewinn- und Verlustrechnung 2018 nach Aggregaten</v>
      </c>
      <c r="D2" s="19"/>
      <c r="E2" s="17"/>
      <c r="F2" s="17"/>
      <c r="G2" s="17"/>
      <c r="H2" s="17"/>
      <c r="I2" s="17"/>
      <c r="J2" s="17"/>
      <c r="K2" s="16" t="str">
        <f>CONCATENATE("Conto Economico Preventivo "&amp;G7&amp;" per aggregati ")</f>
        <v xml:space="preserve">Conto Economico Preventivo 2018 per aggregati </v>
      </c>
    </row>
    <row r="3" spans="1:11" s="13" customFormat="1" ht="15">
      <c r="C3" s="13" t="s">
        <v>1736</v>
      </c>
      <c r="D3" s="19"/>
      <c r="E3" s="17"/>
      <c r="F3" s="17"/>
      <c r="G3" s="17"/>
      <c r="H3" s="17"/>
      <c r="I3" s="17"/>
      <c r="J3" s="17"/>
      <c r="K3" s="20" t="s">
        <v>547</v>
      </c>
    </row>
    <row r="4" spans="1:11" ht="13.9" customHeight="1"/>
    <row r="5" spans="1:11" s="10" customFormat="1" ht="22.5" customHeight="1">
      <c r="A5" s="444" t="s">
        <v>2713</v>
      </c>
      <c r="B5" s="21"/>
      <c r="C5" s="445" t="s">
        <v>548</v>
      </c>
      <c r="D5" s="445" t="s">
        <v>549</v>
      </c>
      <c r="E5" s="446" t="s">
        <v>550</v>
      </c>
      <c r="F5" s="446"/>
      <c r="G5" s="446"/>
      <c r="H5" s="446"/>
      <c r="I5" s="446"/>
      <c r="J5" s="446"/>
      <c r="K5" s="446"/>
    </row>
    <row r="6" spans="1:11" s="22" customFormat="1" ht="61.15" customHeight="1">
      <c r="A6" s="444"/>
      <c r="B6" s="9"/>
      <c r="C6" s="445"/>
      <c r="D6" s="445"/>
      <c r="E6" s="91" t="str">
        <f>'pdc2018'!N2</f>
        <v xml:space="preserve">Abschluss / Consuntivo </v>
      </c>
      <c r="F6" s="91" t="str">
        <f>'pdc2018'!P2</f>
        <v xml:space="preserve">Vorabschluss/ Preconsuntivo </v>
      </c>
      <c r="G6" s="91" t="str">
        <f>'pdc2018'!Q2</f>
        <v xml:space="preserve">Voranschlag / Preventivo </v>
      </c>
      <c r="H6" s="91" t="str">
        <f>'pdc2018'!R2</f>
        <v xml:space="preserve">Voranschlag / Preventivo </v>
      </c>
      <c r="I6" s="91" t="str">
        <f>'pdc2018'!S2</f>
        <v xml:space="preserve">Voranschlag / Preventivo </v>
      </c>
      <c r="J6" s="2" t="str">
        <f>CONCATENATE("Delta %       ",E6,G6)</f>
        <v xml:space="preserve">Delta %       Abschluss / Consuntivo Voranschlag / Preventivo </v>
      </c>
      <c r="K6" s="2" t="str">
        <f>CONCATENATE("Delta %       ",F6,G6)</f>
        <v xml:space="preserve">Delta %       Vorabschluss/ Preconsuntivo Voranschlag / Preventivo </v>
      </c>
    </row>
    <row r="7" spans="1:11" s="24" customFormat="1">
      <c r="A7" s="23"/>
      <c r="B7" s="23"/>
      <c r="C7" s="92"/>
      <c r="D7" s="93"/>
      <c r="E7" s="94">
        <f>'pdc2018'!N3</f>
        <v>2016</v>
      </c>
      <c r="F7" s="94">
        <f>'pdc2018'!P3</f>
        <v>2017</v>
      </c>
      <c r="G7" s="94">
        <f>'pdc2018'!Q3</f>
        <v>2018</v>
      </c>
      <c r="H7" s="94">
        <f>'pdc2018'!R3</f>
        <v>2019</v>
      </c>
      <c r="I7" s="94">
        <f>'pdc2018'!S3</f>
        <v>2020</v>
      </c>
      <c r="J7" s="95" t="str">
        <f>E7&amp;" - "&amp;G7</f>
        <v>2016 - 2018</v>
      </c>
      <c r="K7" s="95" t="str">
        <f>F7&amp;" - "&amp;G7</f>
        <v>2017 - 2018</v>
      </c>
    </row>
    <row r="8" spans="1:11" ht="18" customHeight="1">
      <c r="A8" s="4" t="s">
        <v>2001</v>
      </c>
      <c r="B8" s="1"/>
      <c r="C8" s="25" t="s">
        <v>551</v>
      </c>
      <c r="D8" s="26" t="s">
        <v>552</v>
      </c>
      <c r="E8" s="27">
        <f>SUMIF('pdc2018'!$L$8:$L$1100,'Allegato 1) dbase'!$A8,'pdc2018'!N$8:N$1100)</f>
        <v>157535956.01000002</v>
      </c>
      <c r="F8" s="27">
        <f>SUMIF('pdc2018'!$L$8:$L$1100,'Allegato 1) dbase'!$A8,'pdc2018'!P$8:P$1100)</f>
        <v>161747000</v>
      </c>
      <c r="G8" s="27">
        <f>SUMIF('pdc2018'!$L$8:$L$1100,'Allegato 1) dbase'!$A8,'pdc2018'!Q$8:Q$1100)</f>
        <v>168955318</v>
      </c>
      <c r="H8" s="27">
        <f>SUMIF('pdc2018'!$L$8:$L$1100,'Allegato 1) dbase'!$A8,'pdc2018'!R$8:R$1100)</f>
        <v>174766147</v>
      </c>
      <c r="I8" s="27">
        <f>SUMIF('pdc2018'!$L$8:$L$1100,'Allegato 1) dbase'!$A8,'pdc2018'!S$8:S$1100)</f>
        <v>178306327</v>
      </c>
      <c r="J8" s="28">
        <f t="shared" ref="J8:J43" si="0">IF(E8=0," ",(G8-E8)/E8)</f>
        <v>7.2487337362367649E-2</v>
      </c>
      <c r="K8" s="28">
        <f>IF(F8=0," ",(G8-F8)/F8)</f>
        <v>4.4565389157140471E-2</v>
      </c>
    </row>
    <row r="9" spans="1:11" ht="18" customHeight="1">
      <c r="A9" s="4" t="s">
        <v>2641</v>
      </c>
      <c r="B9" s="1"/>
      <c r="C9" s="25" t="s">
        <v>553</v>
      </c>
      <c r="D9" s="26" t="s">
        <v>554</v>
      </c>
      <c r="E9" s="27">
        <f>SUMIF('pdc2018'!$L$8:$L$1100,'Allegato 1) dbase'!$A9,'pdc2018'!N$8:N$1100)</f>
        <v>16533842.800000001</v>
      </c>
      <c r="F9" s="27">
        <f>SUMIF('pdc2018'!$L$8:$L$1100,'Allegato 1) dbase'!$A9,'pdc2018'!P$8:P$1100)</f>
        <v>18000800</v>
      </c>
      <c r="G9" s="27">
        <f>SUMIF('pdc2018'!$L$8:$L$1100,'Allegato 1) dbase'!$A9,'pdc2018'!Q$8:Q$1100)</f>
        <v>18434920</v>
      </c>
      <c r="H9" s="27">
        <f>SUMIF('pdc2018'!$L$8:$L$1100,'Allegato 1) dbase'!$A9,'pdc2018'!R$8:R$1100)</f>
        <v>18780000</v>
      </c>
      <c r="I9" s="27">
        <f>SUMIF('pdc2018'!$L$8:$L$1100,'Allegato 1) dbase'!$A9,'pdc2018'!S$8:S$1100)</f>
        <v>19070000</v>
      </c>
      <c r="J9" s="29">
        <f t="shared" si="0"/>
        <v>0.11498096498171612</v>
      </c>
      <c r="K9" s="28">
        <f t="shared" ref="K9:K43" si="1">IF(F9=0," ",(G9-F9)/F9)</f>
        <v>2.4116705924181147E-2</v>
      </c>
    </row>
    <row r="10" spans="1:11" ht="18" customHeight="1">
      <c r="A10" s="4" t="s">
        <v>1427</v>
      </c>
      <c r="B10" s="1"/>
      <c r="C10" s="25" t="s">
        <v>555</v>
      </c>
      <c r="D10" s="26" t="s">
        <v>556</v>
      </c>
      <c r="E10" s="27">
        <f>SUMIF('pdc2018'!$L$8:$L$1100,'Allegato 1) dbase'!$A10,'pdc2018'!N$8:N$1100)</f>
        <v>68349539.25</v>
      </c>
      <c r="F10" s="27">
        <f>SUMIF('pdc2018'!$L$8:$L$1100,'Allegato 1) dbase'!$A10,'pdc2018'!P$8:P$1100)</f>
        <v>72007600</v>
      </c>
      <c r="G10" s="27">
        <f>SUMIF('pdc2018'!$L$8:$L$1100,'Allegato 1) dbase'!$A10,'pdc2018'!Q$8:Q$1100)</f>
        <v>73138780</v>
      </c>
      <c r="H10" s="27">
        <f>SUMIF('pdc2018'!$L$8:$L$1100,'Allegato 1) dbase'!$A10,'pdc2018'!R$8:R$1100)</f>
        <v>75943200</v>
      </c>
      <c r="I10" s="27">
        <f>SUMIF('pdc2018'!$L$8:$L$1100,'Allegato 1) dbase'!$A10,'pdc2018'!S$8:S$1100)</f>
        <v>77270800</v>
      </c>
      <c r="J10" s="29">
        <f t="shared" si="0"/>
        <v>7.0069832255672454E-2</v>
      </c>
      <c r="K10" s="28">
        <f t="shared" si="1"/>
        <v>1.5709175142623835E-2</v>
      </c>
    </row>
    <row r="11" spans="1:11" ht="18" customHeight="1">
      <c r="A11" s="4" t="s">
        <v>1397</v>
      </c>
      <c r="B11" s="1"/>
      <c r="C11" s="25" t="s">
        <v>557</v>
      </c>
      <c r="D11" s="26" t="s">
        <v>558</v>
      </c>
      <c r="E11" s="27">
        <f>SUMIF('pdc2018'!$L$8:$L$1100,'Allegato 1) dbase'!$A11,'pdc2018'!N$8:N$1100)</f>
        <v>21672260.959999997</v>
      </c>
      <c r="F11" s="27">
        <f>SUMIF('pdc2018'!$L$8:$L$1100,'Allegato 1) dbase'!$A11,'pdc2018'!P$8:P$1100)</f>
        <v>23198000</v>
      </c>
      <c r="G11" s="27">
        <f>SUMIF('pdc2018'!$L$8:$L$1100,'Allegato 1) dbase'!$A11,'pdc2018'!Q$8:Q$1100)</f>
        <v>24918500</v>
      </c>
      <c r="H11" s="27">
        <f>SUMIF('pdc2018'!$L$8:$L$1100,'Allegato 1) dbase'!$A11,'pdc2018'!R$8:R$1100)</f>
        <v>26831700</v>
      </c>
      <c r="I11" s="27">
        <f>SUMIF('pdc2018'!$L$8:$L$1100,'Allegato 1) dbase'!$A11,'pdc2018'!S$8:S$1100)</f>
        <v>27639900</v>
      </c>
      <c r="J11" s="29">
        <f t="shared" si="0"/>
        <v>0.14978774231223557</v>
      </c>
      <c r="K11" s="28">
        <f t="shared" si="1"/>
        <v>7.4165876368652475E-2</v>
      </c>
    </row>
    <row r="12" spans="1:11" ht="18" customHeight="1">
      <c r="A12" s="4" t="s">
        <v>1485</v>
      </c>
      <c r="B12" s="1"/>
      <c r="C12" s="25" t="s">
        <v>559</v>
      </c>
      <c r="D12" s="26" t="s">
        <v>560</v>
      </c>
      <c r="E12" s="27">
        <f>SUMIF('pdc2018'!$L$8:$L$1100,'Allegato 1) dbase'!$A12,'pdc2018'!N$8:N$1100)</f>
        <v>10319643.880000001</v>
      </c>
      <c r="F12" s="27">
        <f>SUMIF('pdc2018'!$L$8:$L$1100,'Allegato 1) dbase'!$A12,'pdc2018'!P$8:P$1100)</f>
        <v>10954600</v>
      </c>
      <c r="G12" s="27">
        <f>SUMIF('pdc2018'!$L$8:$L$1100,'Allegato 1) dbase'!$A12,'pdc2018'!Q$8:Q$1100)</f>
        <v>11433980</v>
      </c>
      <c r="H12" s="27">
        <f>SUMIF('pdc2018'!$L$8:$L$1100,'Allegato 1) dbase'!$A12,'pdc2018'!R$8:R$1100)</f>
        <v>12287400</v>
      </c>
      <c r="I12" s="27">
        <f>SUMIF('pdc2018'!$L$8:$L$1100,'Allegato 1) dbase'!$A12,'pdc2018'!S$8:S$1100)</f>
        <v>12416100</v>
      </c>
      <c r="J12" s="29">
        <f t="shared" si="0"/>
        <v>0.10798203241873877</v>
      </c>
      <c r="K12" s="28">
        <f t="shared" si="1"/>
        <v>4.3760611980355288E-2</v>
      </c>
    </row>
    <row r="13" spans="1:11" ht="18" customHeight="1">
      <c r="A13" s="3" t="s">
        <v>954</v>
      </c>
      <c r="B13" s="30"/>
      <c r="C13" s="25" t="s">
        <v>969</v>
      </c>
      <c r="D13" s="26" t="s">
        <v>561</v>
      </c>
      <c r="E13" s="27">
        <f>SUMIF('pdc2018'!$L$8:$L$1100,'Allegato 1) dbase'!$A13,'pdc2018'!N$8:N$1100)</f>
        <v>9530106.0899999999</v>
      </c>
      <c r="F13" s="27">
        <f>SUMIF('pdc2018'!$L$8:$L$1100,'Allegato 1) dbase'!$A13,'pdc2018'!P$8:P$1100)</f>
        <v>9982700</v>
      </c>
      <c r="G13" s="27">
        <f>SUMIF('pdc2018'!$L$8:$L$1100,'Allegato 1) dbase'!$A13,'pdc2018'!Q$8:Q$1100)</f>
        <v>10247600</v>
      </c>
      <c r="H13" s="27">
        <f>SUMIF('pdc2018'!$L$8:$L$1100,'Allegato 1) dbase'!$A13,'pdc2018'!R$8:R$1100)</f>
        <v>10352600</v>
      </c>
      <c r="I13" s="27">
        <f>SUMIF('pdc2018'!$L$8:$L$1100,'Allegato 1) dbase'!$A13,'pdc2018'!S$8:S$1100)</f>
        <v>10445100</v>
      </c>
      <c r="J13" s="29">
        <f t="shared" si="0"/>
        <v>7.5287085287840713E-2</v>
      </c>
      <c r="K13" s="28">
        <f t="shared" si="1"/>
        <v>2.6535907119316419E-2</v>
      </c>
    </row>
    <row r="14" spans="1:11" ht="18" customHeight="1">
      <c r="A14" s="4" t="s">
        <v>2223</v>
      </c>
      <c r="B14" s="1"/>
      <c r="C14" s="25" t="s">
        <v>562</v>
      </c>
      <c r="D14" s="26" t="s">
        <v>563</v>
      </c>
      <c r="E14" s="27">
        <f>SUMIF('pdc2018'!$L$8:$L$1100,'Allegato 1) dbase'!$A14,'pdc2018'!N$8:N$1100)</f>
        <v>13506873.660000002</v>
      </c>
      <c r="F14" s="27">
        <f>SUMIF('pdc2018'!$L$8:$L$1100,'Allegato 1) dbase'!$A14,'pdc2018'!P$8:P$1100)</f>
        <v>14315900</v>
      </c>
      <c r="G14" s="27">
        <f>SUMIF('pdc2018'!$L$8:$L$1100,'Allegato 1) dbase'!$A14,'pdc2018'!Q$8:Q$1100)</f>
        <v>14943740</v>
      </c>
      <c r="H14" s="27">
        <f>SUMIF('pdc2018'!$L$8:$L$1100,'Allegato 1) dbase'!$A14,'pdc2018'!R$8:R$1100)</f>
        <v>15226500</v>
      </c>
      <c r="I14" s="27">
        <f>SUMIF('pdc2018'!$L$8:$L$1100,'Allegato 1) dbase'!$A14,'pdc2018'!S$8:S$1100)</f>
        <v>15257000</v>
      </c>
      <c r="J14" s="29">
        <f t="shared" si="0"/>
        <v>0.10638037906989631</v>
      </c>
      <c r="K14" s="28">
        <f t="shared" si="1"/>
        <v>4.3856131993098582E-2</v>
      </c>
    </row>
    <row r="15" spans="1:11" s="22" customFormat="1" ht="18" customHeight="1">
      <c r="C15" s="31" t="s">
        <v>2679</v>
      </c>
      <c r="D15" s="32" t="s">
        <v>564</v>
      </c>
      <c r="E15" s="33">
        <f>SUM(E8:E14)</f>
        <v>297448222.65000004</v>
      </c>
      <c r="F15" s="33">
        <f>SUM(F8:F14)</f>
        <v>310206600</v>
      </c>
      <c r="G15" s="33">
        <f>SUM(G8:G14)</f>
        <v>322072838</v>
      </c>
      <c r="H15" s="33">
        <f>SUM(H8:H14)</f>
        <v>334187547</v>
      </c>
      <c r="I15" s="33">
        <f>SUM(I8:I14)</f>
        <v>340405227</v>
      </c>
      <c r="J15" s="34">
        <f t="shared" si="0"/>
        <v>8.2786224542263073E-2</v>
      </c>
      <c r="K15" s="35">
        <f t="shared" si="1"/>
        <v>3.8252693527474915E-2</v>
      </c>
    </row>
    <row r="16" spans="1:11" ht="18" customHeight="1">
      <c r="A16" s="4" t="s">
        <v>2102</v>
      </c>
      <c r="B16" s="1"/>
      <c r="C16" s="25" t="s">
        <v>565</v>
      </c>
      <c r="D16" s="26" t="s">
        <v>566</v>
      </c>
      <c r="E16" s="27">
        <f>SUMIF('pdc2018'!$L$8:$L$1100,'Allegato 1) dbase'!$A16,'pdc2018'!N$8:N$1100)</f>
        <v>48544018.910000004</v>
      </c>
      <c r="F16" s="27">
        <f>SUMIF('pdc2018'!$L$8:$L$1100,'Allegato 1) dbase'!$A16,'pdc2018'!P$8:P$1100)</f>
        <v>48823000</v>
      </c>
      <c r="G16" s="27">
        <f>SUMIF('pdc2018'!$L$8:$L$1100,'Allegato 1) dbase'!$A16,'pdc2018'!Q$8:Q$1100)</f>
        <v>49323000</v>
      </c>
      <c r="H16" s="27">
        <f>SUMIF('pdc2018'!$L$8:$L$1100,'Allegato 1) dbase'!$A16,'pdc2018'!R$8:R$1100)</f>
        <v>49323000</v>
      </c>
      <c r="I16" s="27">
        <f>SUMIF('pdc2018'!$L$8:$L$1100,'Allegato 1) dbase'!$A16,'pdc2018'!S$8:S$1100)</f>
        <v>49323000</v>
      </c>
      <c r="J16" s="29">
        <f t="shared" si="0"/>
        <v>1.6046901502824007E-2</v>
      </c>
      <c r="K16" s="28">
        <f t="shared" si="1"/>
        <v>1.0241074903221842E-2</v>
      </c>
    </row>
    <row r="17" spans="1:11" ht="18" customHeight="1">
      <c r="A17" s="3" t="s">
        <v>1506</v>
      </c>
      <c r="B17" s="30"/>
      <c r="C17" s="25" t="s">
        <v>567</v>
      </c>
      <c r="D17" s="26" t="s">
        <v>568</v>
      </c>
      <c r="E17" s="27">
        <f>SUMIF('pdc2018'!$L$8:$L$1100,'Allegato 1) dbase'!$A17,'pdc2018'!N$8:N$1100)</f>
        <v>55212866.680000007</v>
      </c>
      <c r="F17" s="27">
        <f>SUMIF('pdc2018'!$L$8:$L$1100,'Allegato 1) dbase'!$A17,'pdc2018'!P$8:P$1100)</f>
        <v>61113000</v>
      </c>
      <c r="G17" s="27">
        <f>SUMIF('pdc2018'!$L$8:$L$1100,'Allegato 1) dbase'!$A17,'pdc2018'!Q$8:Q$1100)</f>
        <v>65397000</v>
      </c>
      <c r="H17" s="27">
        <f>SUMIF('pdc2018'!$L$8:$L$1100,'Allegato 1) dbase'!$A17,'pdc2018'!R$8:R$1100)</f>
        <v>65397000</v>
      </c>
      <c r="I17" s="27">
        <f>SUMIF('pdc2018'!$L$8:$L$1100,'Allegato 1) dbase'!$A17,'pdc2018'!S$8:S$1100)</f>
        <v>65397000</v>
      </c>
      <c r="J17" s="29">
        <f t="shared" si="0"/>
        <v>0.18445217450897247</v>
      </c>
      <c r="K17" s="28">
        <f t="shared" si="1"/>
        <v>7.0099651465318338E-2</v>
      </c>
    </row>
    <row r="18" spans="1:11" ht="18" customHeight="1">
      <c r="A18" s="3" t="s">
        <v>1618</v>
      </c>
      <c r="B18" s="30"/>
      <c r="C18" s="25" t="s">
        <v>569</v>
      </c>
      <c r="D18" s="26" t="s">
        <v>570</v>
      </c>
      <c r="E18" s="27">
        <f>SUMIF('pdc2018'!$L$8:$L$1100,'Allegato 1) dbase'!$A18,'pdc2018'!N$8:N$1100)</f>
        <v>43208712.530000001</v>
      </c>
      <c r="F18" s="27">
        <f>SUMIF('pdc2018'!$L$8:$L$1100,'Allegato 1) dbase'!$A18,'pdc2018'!P$8:P$1100)</f>
        <v>42601000</v>
      </c>
      <c r="G18" s="27">
        <f>SUMIF('pdc2018'!$L$8:$L$1100,'Allegato 1) dbase'!$A18,'pdc2018'!Q$8:Q$1100)</f>
        <v>42806000</v>
      </c>
      <c r="H18" s="27">
        <f>SUMIF('pdc2018'!$L$8:$L$1100,'Allegato 1) dbase'!$A18,'pdc2018'!R$8:R$1100)</f>
        <v>42806000</v>
      </c>
      <c r="I18" s="27">
        <f>SUMIF('pdc2018'!$L$8:$L$1100,'Allegato 1) dbase'!$A18,'pdc2018'!S$8:S$1100)</f>
        <v>42806000</v>
      </c>
      <c r="J18" s="29">
        <f t="shared" si="0"/>
        <v>-9.320169623670136E-3</v>
      </c>
      <c r="K18" s="28">
        <f t="shared" si="1"/>
        <v>4.8120936128259904E-3</v>
      </c>
    </row>
    <row r="19" spans="1:11" ht="18" customHeight="1">
      <c r="A19" s="4" t="s">
        <v>1563</v>
      </c>
      <c r="B19" s="1"/>
      <c r="C19" s="25" t="s">
        <v>571</v>
      </c>
      <c r="D19" s="26" t="s">
        <v>572</v>
      </c>
      <c r="E19" s="27">
        <f>SUMIF('pdc2018'!$L$8:$L$1100,'Allegato 1) dbase'!$A19,'pdc2018'!N$8:N$1100)</f>
        <v>8603790.7700000014</v>
      </c>
      <c r="F19" s="27">
        <f>SUMIF('pdc2018'!$L$8:$L$1100,'Allegato 1) dbase'!$A19,'pdc2018'!P$8:P$1100)</f>
        <v>8709300</v>
      </c>
      <c r="G19" s="27">
        <f>SUMIF('pdc2018'!$L$8:$L$1100,'Allegato 1) dbase'!$A19,'pdc2018'!Q$8:Q$1100)</f>
        <v>8709300</v>
      </c>
      <c r="H19" s="27">
        <f>SUMIF('pdc2018'!$L$8:$L$1100,'Allegato 1) dbase'!$A19,'pdc2018'!R$8:R$1100)</f>
        <v>8709300</v>
      </c>
      <c r="I19" s="27">
        <f>SUMIF('pdc2018'!$L$8:$L$1100,'Allegato 1) dbase'!$A19,'pdc2018'!S$8:S$1100)</f>
        <v>8709300</v>
      </c>
      <c r="J19" s="29">
        <f t="shared" si="0"/>
        <v>1.2263109694379349E-2</v>
      </c>
      <c r="K19" s="28">
        <f t="shared" si="1"/>
        <v>0</v>
      </c>
    </row>
    <row r="20" spans="1:11" ht="18" customHeight="1">
      <c r="A20" s="4" t="s">
        <v>2126</v>
      </c>
      <c r="B20" s="1"/>
      <c r="C20" s="25" t="s">
        <v>573</v>
      </c>
      <c r="D20" s="26" t="s">
        <v>574</v>
      </c>
      <c r="E20" s="27">
        <f>SUMIF('pdc2018'!$L$8:$L$1100,'Allegato 1) dbase'!$A20,'pdc2018'!N$8:N$1100)</f>
        <v>0</v>
      </c>
      <c r="F20" s="27">
        <f>SUMIF('pdc2018'!$L$8:$L$1100,'Allegato 1) dbase'!$A20,'pdc2018'!P$8:P$1100)</f>
        <v>800000</v>
      </c>
      <c r="G20" s="27">
        <f>SUMIF('pdc2018'!$L$8:$L$1100,'Allegato 1) dbase'!$A20,'pdc2018'!Q$8:Q$1100)</f>
        <v>1328000</v>
      </c>
      <c r="H20" s="27">
        <f>SUMIF('pdc2018'!$L$8:$L$1100,'Allegato 1) dbase'!$A20,'pdc2018'!R$8:R$1100)</f>
        <v>1500000</v>
      </c>
      <c r="I20" s="27">
        <f>SUMIF('pdc2018'!$L$8:$L$1100,'Allegato 1) dbase'!$A20,'pdc2018'!S$8:S$1100)</f>
        <v>1500000</v>
      </c>
      <c r="J20" s="29" t="str">
        <f t="shared" si="0"/>
        <v xml:space="preserve"> </v>
      </c>
      <c r="K20" s="28">
        <f t="shared" si="1"/>
        <v>0.66</v>
      </c>
    </row>
    <row r="21" spans="1:11" ht="18" customHeight="1">
      <c r="A21" s="4" t="s">
        <v>2117</v>
      </c>
      <c r="B21" s="1"/>
      <c r="C21" s="25" t="s">
        <v>575</v>
      </c>
      <c r="D21" s="26" t="s">
        <v>576</v>
      </c>
      <c r="E21" s="27">
        <f>SUMIF('pdc2018'!$L$8:$L$1100,'Allegato 1) dbase'!$A21,'pdc2018'!N$8:N$1100)</f>
        <v>66771656.57</v>
      </c>
      <c r="F21" s="27">
        <f>SUMIF('pdc2018'!$L$8:$L$1100,'Allegato 1) dbase'!$A21,'pdc2018'!P$8:P$1100)</f>
        <v>72869900</v>
      </c>
      <c r="G21" s="27">
        <f>SUMIF('pdc2018'!$L$8:$L$1100,'Allegato 1) dbase'!$A21,'pdc2018'!Q$8:Q$1100)</f>
        <v>74326300</v>
      </c>
      <c r="H21" s="27">
        <f>SUMIF('pdc2018'!$L$8:$L$1100,'Allegato 1) dbase'!$A21,'pdc2018'!R$8:R$1100)</f>
        <v>74733800</v>
      </c>
      <c r="I21" s="27">
        <f>SUMIF('pdc2018'!$L$8:$L$1100,'Allegato 1) dbase'!$A21,'pdc2018'!S$8:S$1100)</f>
        <v>74952000</v>
      </c>
      <c r="J21" s="29">
        <f t="shared" si="0"/>
        <v>0.11314147076881485</v>
      </c>
      <c r="K21" s="28">
        <f t="shared" si="1"/>
        <v>1.9986304358864223E-2</v>
      </c>
    </row>
    <row r="22" spans="1:11" ht="18" customHeight="1">
      <c r="A22" s="3" t="s">
        <v>911</v>
      </c>
      <c r="B22" s="30"/>
      <c r="C22" s="25" t="s">
        <v>577</v>
      </c>
      <c r="D22" s="26" t="s">
        <v>578</v>
      </c>
      <c r="E22" s="27">
        <f>SUMIF('pdc2018'!$L$8:$L$1100,'Allegato 1) dbase'!$A22,'pdc2018'!N$8:N$1100)</f>
        <v>3924570.4899999998</v>
      </c>
      <c r="F22" s="27">
        <f>SUMIF('pdc2018'!$L$8:$L$1100,'Allegato 1) dbase'!$A22,'pdc2018'!P$8:P$1100)</f>
        <v>4060800</v>
      </c>
      <c r="G22" s="27">
        <f>SUMIF('pdc2018'!$L$8:$L$1100,'Allegato 1) dbase'!$A22,'pdc2018'!Q$8:Q$1100)</f>
        <v>3660800</v>
      </c>
      <c r="H22" s="27">
        <f>SUMIF('pdc2018'!$L$8:$L$1100,'Allegato 1) dbase'!$A22,'pdc2018'!R$8:R$1100)</f>
        <v>3660800</v>
      </c>
      <c r="I22" s="27">
        <f>SUMIF('pdc2018'!$L$8:$L$1100,'Allegato 1) dbase'!$A22,'pdc2018'!S$8:S$1100)</f>
        <v>3660800</v>
      </c>
      <c r="J22" s="29">
        <f t="shared" si="0"/>
        <v>-6.7210027357668831E-2</v>
      </c>
      <c r="K22" s="28">
        <f t="shared" si="1"/>
        <v>-9.8502758077226166E-2</v>
      </c>
    </row>
    <row r="23" spans="1:11" ht="18" customHeight="1">
      <c r="A23" s="4" t="s">
        <v>1603</v>
      </c>
      <c r="B23" s="1"/>
      <c r="C23" s="25" t="s">
        <v>579</v>
      </c>
      <c r="D23" s="26" t="s">
        <v>580</v>
      </c>
      <c r="E23" s="27">
        <f>SUMIF('pdc2018'!$L$8:$L$1100,'Allegato 1) dbase'!$A23,'pdc2018'!N$8:N$1100)</f>
        <v>21775598.880000003</v>
      </c>
      <c r="F23" s="27">
        <f>SUMIF('pdc2018'!$L$8:$L$1100,'Allegato 1) dbase'!$A23,'pdc2018'!P$8:P$1100)</f>
        <v>22559400</v>
      </c>
      <c r="G23" s="27">
        <f>SUMIF('pdc2018'!$L$8:$L$1100,'Allegato 1) dbase'!$A23,'pdc2018'!Q$8:Q$1100)</f>
        <v>22612100</v>
      </c>
      <c r="H23" s="27">
        <f>SUMIF('pdc2018'!$L$8:$L$1100,'Allegato 1) dbase'!$A23,'pdc2018'!R$8:R$1100)</f>
        <v>22696000</v>
      </c>
      <c r="I23" s="27">
        <f>SUMIF('pdc2018'!$L$8:$L$1100,'Allegato 1) dbase'!$A23,'pdc2018'!S$8:S$1100)</f>
        <v>22786000</v>
      </c>
      <c r="J23" s="29">
        <f t="shared" si="0"/>
        <v>3.8414609150809138E-2</v>
      </c>
      <c r="K23" s="28">
        <f t="shared" si="1"/>
        <v>2.3360550369247411E-3</v>
      </c>
    </row>
    <row r="24" spans="1:11" s="22" customFormat="1" ht="18" customHeight="1">
      <c r="C24" s="31" t="s">
        <v>581</v>
      </c>
      <c r="D24" s="32" t="s">
        <v>582</v>
      </c>
      <c r="E24" s="33">
        <f>SUM(E16:E23)</f>
        <v>248041214.83000001</v>
      </c>
      <c r="F24" s="33">
        <f>SUM(F16:F23)</f>
        <v>261536400</v>
      </c>
      <c r="G24" s="33">
        <f>SUM(G16:G23)</f>
        <v>268162500</v>
      </c>
      <c r="H24" s="33">
        <f>SUM(H16:H23)</f>
        <v>268825900</v>
      </c>
      <c r="I24" s="33">
        <f>SUM(I16:I23)</f>
        <v>269134100</v>
      </c>
      <c r="J24" s="34">
        <f t="shared" si="0"/>
        <v>8.1120733035397005E-2</v>
      </c>
      <c r="K24" s="35">
        <f t="shared" si="1"/>
        <v>2.5335287936975502E-2</v>
      </c>
    </row>
    <row r="25" spans="1:11" ht="16.5" customHeight="1">
      <c r="A25" s="4" t="s">
        <v>875</v>
      </c>
      <c r="B25" s="1"/>
      <c r="C25" s="25" t="s">
        <v>583</v>
      </c>
      <c r="D25" s="26" t="s">
        <v>584</v>
      </c>
      <c r="E25" s="27">
        <f>SUMIF('pdc2018'!$L$8:$L$1100,'Allegato 1) dbase'!$A25,'pdc2018'!N$8:N$1100)</f>
        <v>29335000</v>
      </c>
      <c r="F25" s="27">
        <f>SUMIF('pdc2018'!$L$8:$L$1100,'Allegato 1) dbase'!$A25,'pdc2018'!P$8:P$1100)</f>
        <v>32644000</v>
      </c>
      <c r="G25" s="27">
        <f>SUMIF('pdc2018'!$L$8:$L$1100,'Allegato 1) dbase'!$A25,'pdc2018'!Q$8:Q$1100)</f>
        <v>32700000</v>
      </c>
      <c r="H25" s="27">
        <f>SUMIF('pdc2018'!$L$8:$L$1100,'Allegato 1) dbase'!$A25,'pdc2018'!R$8:R$1100)</f>
        <v>32700000</v>
      </c>
      <c r="I25" s="27">
        <f>SUMIF('pdc2018'!$L$8:$L$1100,'Allegato 1) dbase'!$A25,'pdc2018'!S$8:S$1100)</f>
        <v>32700000</v>
      </c>
      <c r="J25" s="29">
        <f t="shared" si="0"/>
        <v>0.11470939151184592</v>
      </c>
      <c r="K25" s="28">
        <f t="shared" si="1"/>
        <v>1.7154760446023772E-3</v>
      </c>
    </row>
    <row r="26" spans="1:11" ht="18" customHeight="1">
      <c r="A26" s="4" t="s">
        <v>1733</v>
      </c>
      <c r="B26" s="1"/>
      <c r="C26" s="25" t="s">
        <v>585</v>
      </c>
      <c r="D26" s="26" t="s">
        <v>586</v>
      </c>
      <c r="E26" s="27">
        <f>SUMIF('pdc2018'!$L$8:$L$1100,'Allegato 1) dbase'!$A26,'pdc2018'!N$8:N$1100)</f>
        <v>585102205.19000006</v>
      </c>
      <c r="F26" s="27">
        <f>SUMIF('pdc2018'!$L$8:$L$1100,'Allegato 1) dbase'!$A26,'pdc2018'!P$8:P$1100)</f>
        <v>607477578.76666665</v>
      </c>
      <c r="G26" s="27">
        <f>SUMIF('pdc2018'!$L$8:$L$1100,'Allegato 1) dbase'!$A26,'pdc2018'!Q$8:Q$1100)</f>
        <v>629964100</v>
      </c>
      <c r="H26" s="27">
        <f>SUMIF('pdc2018'!$L$8:$L$1100,'Allegato 1) dbase'!$A26,'pdc2018'!R$8:R$1100)</f>
        <v>636447210</v>
      </c>
      <c r="I26" s="27">
        <f>SUMIF('pdc2018'!$L$8:$L$1100,'Allegato 1) dbase'!$A26,'pdc2018'!S$8:S$1100)</f>
        <v>640973811</v>
      </c>
      <c r="J26" s="29">
        <f t="shared" si="0"/>
        <v>7.667360405082041E-2</v>
      </c>
      <c r="K26" s="28">
        <f t="shared" si="1"/>
        <v>3.7016215938350652E-2</v>
      </c>
    </row>
    <row r="27" spans="1:11" ht="18" customHeight="1">
      <c r="A27" s="6" t="s">
        <v>2015</v>
      </c>
      <c r="B27" s="36"/>
      <c r="C27" s="25" t="s">
        <v>1315</v>
      </c>
      <c r="D27" s="26" t="s">
        <v>1315</v>
      </c>
      <c r="E27" s="27">
        <f>SUMIF('pdc2018'!$L$8:$L$1100,'Allegato 1) dbase'!$A27,'pdc2018'!N$8:N$1100)</f>
        <v>35632166.050000004</v>
      </c>
      <c r="F27" s="27">
        <f>SUMIF('pdc2018'!$L$8:$L$1100,'Allegato 1) dbase'!$A27,'pdc2018'!P$8:P$1100)</f>
        <v>36625000</v>
      </c>
      <c r="G27" s="27">
        <f>SUMIF('pdc2018'!$L$8:$L$1100,'Allegato 1) dbase'!$A27,'pdc2018'!Q$8:Q$1100)</f>
        <v>38682000</v>
      </c>
      <c r="H27" s="27">
        <f>SUMIF('pdc2018'!$L$8:$L$1100,'Allegato 1) dbase'!$A27,'pdc2018'!R$8:R$1100)</f>
        <v>39044081</v>
      </c>
      <c r="I27" s="27">
        <f>SUMIF('pdc2018'!$L$8:$L$1100,'Allegato 1) dbase'!$A27,'pdc2018'!S$8:S$1100)</f>
        <v>39286800</v>
      </c>
      <c r="J27" s="29">
        <f t="shared" si="0"/>
        <v>8.5592156977501374E-2</v>
      </c>
      <c r="K27" s="28">
        <f t="shared" si="1"/>
        <v>5.6163822525597269E-2</v>
      </c>
    </row>
    <row r="28" spans="1:11" ht="18" customHeight="1">
      <c r="A28" s="6" t="s">
        <v>1183</v>
      </c>
      <c r="B28" s="36"/>
      <c r="C28" s="25" t="s">
        <v>587</v>
      </c>
      <c r="D28" s="26" t="s">
        <v>588</v>
      </c>
      <c r="E28" s="27">
        <f>SUMIF('pdc2018'!$L$8:$L$1100,'Allegato 1) dbase'!$A28,'pdc2018'!N$8:N$1100)</f>
        <v>0</v>
      </c>
      <c r="F28" s="27">
        <f>SUMIF('pdc2018'!$L$8:$L$1100,'Allegato 1) dbase'!$A28,'pdc2018'!P$8:P$1100)</f>
        <v>0</v>
      </c>
      <c r="G28" s="27">
        <f>SUMIF('pdc2018'!$L$8:$L$1100,'Allegato 1) dbase'!$A28,'pdc2018'!Q$8:Q$1100)</f>
        <v>0</v>
      </c>
      <c r="H28" s="27">
        <f>SUMIF('pdc2018'!$L$8:$L$1100,'Allegato 1) dbase'!$A28,'pdc2018'!R$8:R$1100)</f>
        <v>0</v>
      </c>
      <c r="I28" s="27">
        <f>SUMIF('pdc2018'!$L$8:$L$1100,'Allegato 1) dbase'!$A28,'pdc2018'!S$8:S$1100)</f>
        <v>0</v>
      </c>
      <c r="J28" s="29" t="str">
        <f t="shared" si="0"/>
        <v xml:space="preserve"> </v>
      </c>
      <c r="K28" s="28" t="str">
        <f t="shared" si="1"/>
        <v xml:space="preserve"> </v>
      </c>
    </row>
    <row r="29" spans="1:11" ht="15" customHeight="1">
      <c r="A29" s="6" t="s">
        <v>147</v>
      </c>
      <c r="B29" s="36"/>
      <c r="C29" s="25" t="s">
        <v>589</v>
      </c>
      <c r="D29" s="26" t="s">
        <v>590</v>
      </c>
      <c r="E29" s="27">
        <f>SUMIF('pdc2018'!$L$8:$L$1100,'Allegato 1) dbase'!$A29,'pdc2018'!N$8:N$1100)</f>
        <v>17073976.699999999</v>
      </c>
      <c r="F29" s="27">
        <f>SUMIF('pdc2018'!$L$8:$L$1100,'Allegato 1) dbase'!$A29,'pdc2018'!P$8:P$1100)</f>
        <v>15000000</v>
      </c>
      <c r="G29" s="27">
        <f>SUMIF('pdc2018'!$L$8:$L$1100,'Allegato 1) dbase'!$A29,'pdc2018'!Q$8:Q$1100)</f>
        <v>0</v>
      </c>
      <c r="H29" s="27">
        <f>SUMIF('pdc2018'!$L$8:$L$1100,'Allegato 1) dbase'!$A29,'pdc2018'!R$8:R$1100)</f>
        <v>0</v>
      </c>
      <c r="I29" s="27">
        <f>SUMIF('pdc2018'!$L$8:$L$1100,'Allegato 1) dbase'!$A29,'pdc2018'!S$8:S$1100)</f>
        <v>0</v>
      </c>
      <c r="J29" s="29">
        <f t="shared" si="0"/>
        <v>-1</v>
      </c>
      <c r="K29" s="28">
        <f t="shared" si="1"/>
        <v>-1</v>
      </c>
    </row>
    <row r="30" spans="1:11" ht="15" customHeight="1">
      <c r="A30" s="6" t="s">
        <v>623</v>
      </c>
      <c r="B30" s="36"/>
      <c r="C30" s="25" t="s">
        <v>591</v>
      </c>
      <c r="D30" s="26" t="s">
        <v>592</v>
      </c>
      <c r="E30" s="27">
        <f>SUMIF('pdc2018'!$L$8:$L$1100,'Allegato 1) dbase'!$A30,'pdc2018'!N$8:N$1100)</f>
        <v>22210669.620000001</v>
      </c>
      <c r="F30" s="27">
        <f>SUMIF('pdc2018'!$L$8:$L$1100,'Allegato 1) dbase'!$A30,'pdc2018'!P$8:P$1100)</f>
        <v>22243000</v>
      </c>
      <c r="G30" s="27">
        <f>SUMIF('pdc2018'!$L$8:$L$1100,'Allegato 1) dbase'!$A30,'pdc2018'!Q$8:Q$1100)</f>
        <v>22212000</v>
      </c>
      <c r="H30" s="27">
        <f>SUMIF('pdc2018'!$L$8:$L$1100,'Allegato 1) dbase'!$A30,'pdc2018'!R$8:R$1100)</f>
        <v>22212000</v>
      </c>
      <c r="I30" s="27">
        <f>SUMIF('pdc2018'!$L$8:$L$1100,'Allegato 1) dbase'!$A30,'pdc2018'!S$8:S$1100)</f>
        <v>22212000</v>
      </c>
      <c r="J30" s="29">
        <f t="shared" si="0"/>
        <v>5.9898239123821467E-5</v>
      </c>
      <c r="K30" s="28">
        <f t="shared" si="1"/>
        <v>-1.3936968934046667E-3</v>
      </c>
    </row>
    <row r="31" spans="1:11" ht="15" customHeight="1">
      <c r="A31" s="6" t="s">
        <v>135</v>
      </c>
      <c r="B31" s="36"/>
      <c r="C31" s="25" t="s">
        <v>973</v>
      </c>
      <c r="D31" s="26" t="s">
        <v>593</v>
      </c>
      <c r="E31" s="27">
        <f>SUMIF('pdc2018'!$L$8:$L$1100,'Allegato 1) dbase'!$A31,'pdc2018'!N$8:N$1100)</f>
        <v>-437387.43999999983</v>
      </c>
      <c r="F31" s="27">
        <f>SUMIF('pdc2018'!$L$8:$L$1100,'Allegato 1) dbase'!$A31,'pdc2018'!P$8:P$1100)</f>
        <v>1066000</v>
      </c>
      <c r="G31" s="27">
        <f>SUMIF('pdc2018'!$L$8:$L$1100,'Allegato 1) dbase'!$A31,'pdc2018'!Q$8:Q$1100)</f>
        <v>1066000</v>
      </c>
      <c r="H31" s="27">
        <f>SUMIF('pdc2018'!$L$8:$L$1100,'Allegato 1) dbase'!$A31,'pdc2018'!R$8:R$1100)</f>
        <v>1066000</v>
      </c>
      <c r="I31" s="27">
        <f>SUMIF('pdc2018'!$L$8:$L$1100,'Allegato 1) dbase'!$A31,'pdc2018'!S$8:S$1100)</f>
        <v>1066000</v>
      </c>
      <c r="J31" s="29">
        <f t="shared" si="0"/>
        <v>-3.4371984709940473</v>
      </c>
      <c r="K31" s="28">
        <f t="shared" si="1"/>
        <v>0</v>
      </c>
    </row>
    <row r="32" spans="1:11" s="22" customFormat="1" ht="15.75" customHeight="1">
      <c r="C32" s="31" t="s">
        <v>594</v>
      </c>
      <c r="D32" s="32" t="s">
        <v>595</v>
      </c>
      <c r="E32" s="33">
        <f>SUM(E25:E31)</f>
        <v>688916630.12</v>
      </c>
      <c r="F32" s="33">
        <f>SUM(F25:F31)</f>
        <v>715055578.76666665</v>
      </c>
      <c r="G32" s="33">
        <f>SUM(G25:G31)</f>
        <v>724624100</v>
      </c>
      <c r="H32" s="33">
        <f>SUM(H25:H31)</f>
        <v>731469291</v>
      </c>
      <c r="I32" s="33">
        <f>SUM(I25:I31)</f>
        <v>736238611</v>
      </c>
      <c r="J32" s="34">
        <f t="shared" si="0"/>
        <v>5.1831336795832954E-2</v>
      </c>
      <c r="K32" s="35">
        <f t="shared" si="1"/>
        <v>1.3381507000948385E-2</v>
      </c>
    </row>
    <row r="33" spans="1:11" s="22" customFormat="1" ht="24" customHeight="1">
      <c r="C33" s="31" t="s">
        <v>596</v>
      </c>
      <c r="D33" s="32" t="s">
        <v>597</v>
      </c>
      <c r="E33" s="33">
        <f>SUM(E32,E24,E15)</f>
        <v>1234406067.6000001</v>
      </c>
      <c r="F33" s="33">
        <f>SUM(F32,F24,F15)</f>
        <v>1286798578.7666667</v>
      </c>
      <c r="G33" s="33">
        <f>SUM(G32,G24,G15)</f>
        <v>1314859438</v>
      </c>
      <c r="H33" s="33">
        <f>SUM(H32,H24,H15)</f>
        <v>1334482738</v>
      </c>
      <c r="I33" s="33">
        <f>SUM(I32,I24,I15)</f>
        <v>1345777938</v>
      </c>
      <c r="J33" s="34">
        <f t="shared" si="0"/>
        <v>6.5175773606185927E-2</v>
      </c>
      <c r="K33" s="35">
        <f t="shared" si="1"/>
        <v>2.1806722276790442E-2</v>
      </c>
    </row>
    <row r="34" spans="1:11" ht="15.75" customHeight="1">
      <c r="A34" s="6" t="s">
        <v>1990</v>
      </c>
      <c r="B34" s="7" t="s">
        <v>422</v>
      </c>
      <c r="C34" s="25" t="s">
        <v>598</v>
      </c>
      <c r="D34" s="26" t="s">
        <v>599</v>
      </c>
      <c r="E34" s="27">
        <f>SUMIF('pdc2018'!$L$8:$L$1100,'Allegato 1) dbase'!$A34,'pdc2018'!N$8:N$1100)-SUMIF('pdc2018'!$L$8:$L$1100,'Allegato 1) dbase'!$B34,'pdc2018'!N$8:N$1100)</f>
        <v>1062102.05</v>
      </c>
      <c r="F34" s="27">
        <f>SUMIF('pdc2018'!$L$8:$L$1100,'Allegato 1) dbase'!$A34,'pdc2018'!P$8:P$1100)-SUMIF('pdc2018'!$L$8:$L$1100,'Allegato 1) dbase'!$B34,'pdc2018'!P$8:P$1100)</f>
        <v>95800</v>
      </c>
      <c r="G34" s="27">
        <f>SUMIF('pdc2018'!$L$8:$L$1100,'Allegato 1) dbase'!$A34,'pdc2018'!Q$8:Q$1100)-SUMIF('pdc2018'!$L$8:$L$1100,'Allegato 1) dbase'!$B34,'pdc2018'!Q$8:Q$1100)</f>
        <v>95800</v>
      </c>
      <c r="H34" s="27">
        <f>SUMIF('pdc2018'!$L$8:$L$1100,'Allegato 1) dbase'!$A34,'pdc2018'!R$8:R$1100)-SUMIF('pdc2018'!$L$8:$L$1100,'Allegato 1) dbase'!$B34,'pdc2018'!R$8:R$1100)</f>
        <v>95800</v>
      </c>
      <c r="I34" s="27">
        <f>SUMIF('pdc2018'!$L$8:$L$1100,'Allegato 1) dbase'!$A34,'pdc2018'!S$8:S$1100)-SUMIF('pdc2018'!$L$8:$L$1100,'Allegato 1) dbase'!$B34,'pdc2018'!S$8:S$1100)</f>
        <v>95800</v>
      </c>
      <c r="J34" s="29">
        <f t="shared" si="0"/>
        <v>-0.90980151106948715</v>
      </c>
      <c r="K34" s="28">
        <f t="shared" si="1"/>
        <v>0</v>
      </c>
    </row>
    <row r="35" spans="1:11" ht="15.75" customHeight="1">
      <c r="A35" s="6" t="s">
        <v>1243</v>
      </c>
      <c r="B35" s="7" t="s">
        <v>447</v>
      </c>
      <c r="C35" s="25" t="s">
        <v>600</v>
      </c>
      <c r="D35" s="26" t="s">
        <v>601</v>
      </c>
      <c r="E35" s="27">
        <f>SUMIF('pdc2018'!$L$8:$L$1100,'Allegato 1) dbase'!$A35,'pdc2018'!N$8:N$1100)-SUMIF('pdc2018'!$L$8:$L$1100,'Allegato 1) dbase'!$B35,'pdc2018'!N$8:N$1100)</f>
        <v>-2303343.1200000048</v>
      </c>
      <c r="F35" s="27">
        <f>SUMIF('pdc2018'!$L$8:$L$1100,'Allegato 1) dbase'!$A35,'pdc2018'!P$8:P$1100)-SUMIF('pdc2018'!$L$8:$L$1100,'Allegato 1) dbase'!$B35,'pdc2018'!P$8:P$1100)</f>
        <v>1219450</v>
      </c>
      <c r="G35" s="27">
        <f>SUMIF('pdc2018'!$L$8:$L$1100,'Allegato 1) dbase'!$A35,'pdc2018'!Q$8:Q$1100)-SUMIF('pdc2018'!$L$8:$L$1100,'Allegato 1) dbase'!$B35,'pdc2018'!Q$8:Q$1100)</f>
        <v>0</v>
      </c>
      <c r="H35" s="27">
        <f>SUMIF('pdc2018'!$L$8:$L$1100,'Allegato 1) dbase'!$A35,'pdc2018'!R$8:R$1100)-SUMIF('pdc2018'!$L$8:$L$1100,'Allegato 1) dbase'!$B35,'pdc2018'!R$8:R$1100)</f>
        <v>0</v>
      </c>
      <c r="I35" s="27">
        <f>SUMIF('pdc2018'!$L$8:$L$1100,'Allegato 1) dbase'!$A35,'pdc2018'!S$8:S$1100)-SUMIF('pdc2018'!$L$8:$L$1100,'Allegato 1) dbase'!$B35,'pdc2018'!S$8:S$1100)</f>
        <v>0</v>
      </c>
      <c r="J35" s="29">
        <f t="shared" si="0"/>
        <v>-1</v>
      </c>
      <c r="K35" s="28">
        <f t="shared" si="1"/>
        <v>-1</v>
      </c>
    </row>
    <row r="36" spans="1:11" s="22" customFormat="1" ht="15.75" customHeight="1">
      <c r="A36" s="6"/>
      <c r="C36" s="31" t="s">
        <v>602</v>
      </c>
      <c r="D36" s="32" t="s">
        <v>603</v>
      </c>
      <c r="E36" s="33">
        <f>SUM(E34:E35)</f>
        <v>-1241241.0700000047</v>
      </c>
      <c r="F36" s="33">
        <f>SUM(F34:F35)</f>
        <v>1315250</v>
      </c>
      <c r="G36" s="33">
        <f>SUM(G34:G35)</f>
        <v>95800</v>
      </c>
      <c r="H36" s="33">
        <f>SUM(H34:H35)</f>
        <v>95800</v>
      </c>
      <c r="I36" s="33">
        <f>SUM(I34:I35)</f>
        <v>95800</v>
      </c>
      <c r="J36" s="34">
        <f t="shared" si="0"/>
        <v>-1.0771808170994532</v>
      </c>
      <c r="K36" s="35">
        <f t="shared" si="1"/>
        <v>-0.92716213647595513</v>
      </c>
    </row>
    <row r="37" spans="1:11" s="22" customFormat="1" ht="15.75" customHeight="1">
      <c r="A37" s="6" t="s">
        <v>1307</v>
      </c>
      <c r="B37" s="5"/>
      <c r="C37" s="31" t="s">
        <v>604</v>
      </c>
      <c r="D37" s="32" t="s">
        <v>604</v>
      </c>
      <c r="E37" s="33">
        <f>SUMIF('pdc2018'!$L$8:$L$1100,'Allegato 1) dbase'!$A37,'pdc2018'!N$8:N$1100)-SUMIF('pdc2018'!$L$8:$L$1100,'Allegato 1) dbase'!$B37,'pdc2018'!N$8:N$1100)</f>
        <v>22000</v>
      </c>
      <c r="F37" s="33">
        <f>SUMIF('pdc2018'!$L$8:$L$1100,'Allegato 1) dbase'!$A37,'pdc2018'!P$8:P$1100)-SUMIF('pdc2018'!$L$8:$L$1100,'Allegato 1) dbase'!$B37,'pdc2018'!P$8:P$1100)</f>
        <v>0</v>
      </c>
      <c r="G37" s="33">
        <f>SUMIF('pdc2018'!$L$8:$L$1100,'Allegato 1) dbase'!$A37,'pdc2018'!Q$8:Q$1100)-SUMIF('pdc2018'!$L$8:$L$1100,'Allegato 1) dbase'!$B37,'pdc2018'!Q$8:Q$1100)</f>
        <v>0</v>
      </c>
      <c r="H37" s="33">
        <f>SUMIF('pdc2018'!$L$8:$L$1100,'Allegato 1) dbase'!$A37,'pdc2018'!R$8:R$1100)-SUMIF('pdc2018'!$L$8:$L$1100,'Allegato 1) dbase'!$B37,'pdc2018'!R$8:R$1100)</f>
        <v>0</v>
      </c>
      <c r="I37" s="33">
        <f>SUMIF('pdc2018'!$L$8:$L$1100,'Allegato 1) dbase'!$A37,'pdc2018'!S$8:S$1100)-SUMIF('pdc2018'!$L$8:$L$1100,'Allegato 1) dbase'!$B37,'pdc2018'!S$8:S$1100)</f>
        <v>0</v>
      </c>
      <c r="J37" s="34">
        <f t="shared" si="0"/>
        <v>-1</v>
      </c>
      <c r="K37" s="35" t="str">
        <f>IF(F37=0," ",(G37-F37)/F37)</f>
        <v xml:space="preserve"> </v>
      </c>
    </row>
    <row r="38" spans="1:11" s="22" customFormat="1" ht="15.75" customHeight="1">
      <c r="B38" s="5"/>
      <c r="C38" s="31" t="s">
        <v>605</v>
      </c>
      <c r="D38" s="32" t="s">
        <v>606</v>
      </c>
      <c r="E38" s="33">
        <f>E15+E24+E32+E36+E37</f>
        <v>1233186826.53</v>
      </c>
      <c r="F38" s="33">
        <f>F15+F24+F32+F36+F37</f>
        <v>1288113828.7666667</v>
      </c>
      <c r="G38" s="33">
        <f>G15+G24+G32+G36+G37</f>
        <v>1314955238</v>
      </c>
      <c r="H38" s="33">
        <f>H15+H24+H32+H36+H37</f>
        <v>1334578538</v>
      </c>
      <c r="I38" s="33">
        <f>I15+I24+I32+I36+I37</f>
        <v>1345873738</v>
      </c>
      <c r="J38" s="34">
        <f t="shared" si="0"/>
        <v>6.6306588515937917E-2</v>
      </c>
      <c r="K38" s="35">
        <f t="shared" si="1"/>
        <v>2.0837761876241367E-2</v>
      </c>
    </row>
    <row r="39" spans="1:11" ht="17.25" customHeight="1">
      <c r="A39" s="7" t="s">
        <v>371</v>
      </c>
      <c r="B39" s="37"/>
      <c r="C39" s="25" t="s">
        <v>607</v>
      </c>
      <c r="D39" s="26" t="s">
        <v>173</v>
      </c>
      <c r="E39" s="27">
        <f>SUMIF('pdc2018'!$L$8:$L$1100,'Allegato 1) dbase'!$A39,'pdc2018'!N$8:N$1100)</f>
        <v>40657000</v>
      </c>
      <c r="F39" s="27">
        <f>SUMIF('pdc2018'!$L$8:$L$1100,'Allegato 1) dbase'!$A39,'pdc2018'!P$8:P$1100)</f>
        <v>40067000</v>
      </c>
      <c r="G39" s="27">
        <f>SUMIF('pdc2018'!$L$8:$L$1100,'Allegato 1) dbase'!$A39,'pdc2018'!Q$8:Q$1100)</f>
        <v>40775000</v>
      </c>
      <c r="H39" s="27">
        <f>SUMIF('pdc2018'!$L$8:$L$1100,'Allegato 1) dbase'!$A39,'pdc2018'!R$8:R$1100)</f>
        <v>40775000</v>
      </c>
      <c r="I39" s="27">
        <f>SUMIF('pdc2018'!$L$8:$L$1100,'Allegato 1) dbase'!$A39,'pdc2018'!S$8:S$1100)</f>
        <v>40775000</v>
      </c>
      <c r="J39" s="29">
        <f t="shared" si="0"/>
        <v>2.9023292421969157E-3</v>
      </c>
      <c r="K39" s="28">
        <f t="shared" si="1"/>
        <v>1.7670402076521825E-2</v>
      </c>
    </row>
    <row r="40" spans="1:11" ht="15.75" customHeight="1">
      <c r="A40" s="8" t="s">
        <v>370</v>
      </c>
      <c r="B40" s="38"/>
      <c r="C40" s="25" t="s">
        <v>174</v>
      </c>
      <c r="D40" s="26" t="s">
        <v>175</v>
      </c>
      <c r="E40" s="27">
        <f>SUMIF('pdc2018'!$L$8:$L$1100,'Allegato 1) dbase'!$A40,'pdc2018'!N$8:N$1100)</f>
        <v>60170613.870000012</v>
      </c>
      <c r="F40" s="27">
        <f>SUMIF('pdc2018'!$L$8:$L$1100,'Allegato 1) dbase'!$A40,'pdc2018'!P$8:P$1100)</f>
        <v>58078675.969999999</v>
      </c>
      <c r="G40" s="27">
        <f>SUMIF('pdc2018'!$L$8:$L$1100,'Allegato 1) dbase'!$A40,'pdc2018'!Q$8:Q$1100)</f>
        <v>59643900</v>
      </c>
      <c r="H40" s="27">
        <f>SUMIF('pdc2018'!$L$8:$L$1100,'Allegato 1) dbase'!$A40,'pdc2018'!R$8:R$1100)</f>
        <v>59643900</v>
      </c>
      <c r="I40" s="27">
        <f>SUMIF('pdc2018'!$L$8:$L$1100,'Allegato 1) dbase'!$A40,'pdc2018'!S$8:S$1100)</f>
        <v>60239100</v>
      </c>
      <c r="J40" s="29">
        <f t="shared" si="0"/>
        <v>-8.7536728665921475E-3</v>
      </c>
      <c r="K40" s="28">
        <f t="shared" si="1"/>
        <v>2.6950063923779927E-2</v>
      </c>
    </row>
    <row r="41" spans="1:11" ht="17.25" customHeight="1">
      <c r="A41" s="7" t="s">
        <v>236</v>
      </c>
      <c r="B41" s="37"/>
      <c r="C41" s="25" t="s">
        <v>3373</v>
      </c>
      <c r="D41" s="26" t="s">
        <v>3374</v>
      </c>
      <c r="E41" s="27">
        <f>SUMIF('pdc2018'!$L$8:$L$1100,'Allegato 1) dbase'!$A41,'pdc2018'!N$8:N$1100)</f>
        <v>1130287966.6700001</v>
      </c>
      <c r="F41" s="27">
        <f>SUMIF('pdc2018'!$L$8:$L$1100,'Allegato 1) dbase'!$A41,'pdc2018'!P$8:P$1100)</f>
        <v>1169708831</v>
      </c>
      <c r="G41" s="27">
        <f>SUMIF('pdc2018'!$L$8:$L$1100,'Allegato 1) dbase'!$A41,'pdc2018'!Q$8:Q$1100)</f>
        <v>1193013338</v>
      </c>
      <c r="H41" s="27">
        <f>SUMIF('pdc2018'!$L$8:$L$1100,'Allegato 1) dbase'!$A41,'pdc2018'!R$8:R$1100)</f>
        <v>1212636638</v>
      </c>
      <c r="I41" s="27">
        <f>SUMIF('pdc2018'!$L$8:$L$1100,'Allegato 1) dbase'!$A41,'pdc2018'!S$8:S$1100)</f>
        <v>1223336638</v>
      </c>
      <c r="J41" s="29">
        <f t="shared" si="0"/>
        <v>5.5495035937433171E-2</v>
      </c>
      <c r="K41" s="28">
        <f t="shared" si="1"/>
        <v>1.992334022140934E-2</v>
      </c>
    </row>
    <row r="42" spans="1:11" ht="17.25" customHeight="1">
      <c r="A42" s="7" t="s">
        <v>15</v>
      </c>
      <c r="B42" s="39"/>
      <c r="C42" s="25" t="s">
        <v>1661</v>
      </c>
      <c r="D42" s="26" t="s">
        <v>1662</v>
      </c>
      <c r="E42" s="27">
        <f>SUMIF('pdc2018'!$L$8:$L$1100,'Allegato 1) dbase'!$A42,'pdc2018'!N$8:N$1100)</f>
        <v>21522758.140000001</v>
      </c>
      <c r="F42" s="27">
        <f>SUMIF('pdc2018'!$L$8:$L$1100,'Allegato 1) dbase'!$A42,'pdc2018'!P$8:P$1100)</f>
        <v>21523000</v>
      </c>
      <c r="G42" s="27">
        <f>SUMIF('pdc2018'!$L$8:$L$1100,'Allegato 1) dbase'!$A42,'pdc2018'!Q$8:Q$1100)</f>
        <v>21523000</v>
      </c>
      <c r="H42" s="27">
        <f>SUMIF('pdc2018'!$L$8:$L$1100,'Allegato 1) dbase'!$A42,'pdc2018'!R$8:R$1100)</f>
        <v>21523000</v>
      </c>
      <c r="I42" s="27">
        <f>SUMIF('pdc2018'!$L$8:$L$1100,'Allegato 1) dbase'!$A42,'pdc2018'!S$8:S$1100)</f>
        <v>21523000</v>
      </c>
      <c r="J42" s="29">
        <f t="shared" si="0"/>
        <v>1.1237407326057697E-5</v>
      </c>
      <c r="K42" s="28">
        <f t="shared" si="1"/>
        <v>0</v>
      </c>
    </row>
    <row r="43" spans="1:11" s="22" customFormat="1" ht="21" customHeight="1">
      <c r="C43" s="31" t="s">
        <v>176</v>
      </c>
      <c r="D43" s="32" t="s">
        <v>177</v>
      </c>
      <c r="E43" s="33">
        <f>SUM(E39:E42)-E38</f>
        <v>19451512.150000095</v>
      </c>
      <c r="F43" s="33">
        <f>SUM(F39:F42)-F38</f>
        <v>1263678.2033333778</v>
      </c>
      <c r="G43" s="33">
        <f>SUM(G39:G42)-G38</f>
        <v>0</v>
      </c>
      <c r="H43" s="33">
        <f>SUM(H39:H42)-H38</f>
        <v>0</v>
      </c>
      <c r="I43" s="33">
        <f>SUM(I39:I42)-I38</f>
        <v>0</v>
      </c>
      <c r="J43" s="34">
        <f t="shared" si="0"/>
        <v>-1</v>
      </c>
      <c r="K43" s="35">
        <f t="shared" si="1"/>
        <v>-1</v>
      </c>
    </row>
  </sheetData>
  <sheetProtection selectLockedCells="1" selectUnlockedCells="1"/>
  <mergeCells count="4">
    <mergeCell ref="A5:A6"/>
    <mergeCell ref="C5:C6"/>
    <mergeCell ref="D5:D6"/>
    <mergeCell ref="E5:K5"/>
  </mergeCells>
  <phoneticPr fontId="25" type="noConversion"/>
  <printOptions horizontalCentered="1" verticalCentered="1"/>
  <pageMargins left="0.35433070866141736" right="0.15748031496062992" top="0.78740157480314965" bottom="0.55118110236220474" header="0.51181102362204722" footer="0.31496062992125984"/>
  <pageSetup paperSize="9" scale="65" firstPageNumber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uch xmlns="b2d97902-37d2-4639-9471-585c35cc4dbd">Beschluss</Buch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54B0CB937D119458FE86445E76097FF" ma:contentTypeVersion="4" ma:contentTypeDescription="Create a new document." ma:contentTypeScope="" ma:versionID="09cc3e0804ae7f63f2d0faea6510e8c1">
  <xsd:schema xmlns:xsd="http://www.w3.org/2001/XMLSchema" xmlns:xs="http://www.w3.org/2001/XMLSchema" xmlns:p="http://schemas.microsoft.com/office/2006/metadata/properties" xmlns:ns2="b2d97902-37d2-4639-9471-585c35cc4dbd" xmlns:ns3="2c6e3e18-0ecf-4f24-86ca-29d93eabb864" targetNamespace="http://schemas.microsoft.com/office/2006/metadata/properties" ma:root="true" ma:fieldsID="c4b7c12174fd02b2be8b3ac0fe4581f7" ns2:_="" ns3:_="">
    <xsd:import namespace="b2d97902-37d2-4639-9471-585c35cc4dbd"/>
    <xsd:import namespace="2c6e3e18-0ecf-4f24-86ca-29d93eabb864"/>
    <xsd:element name="properties">
      <xsd:complexType>
        <xsd:sequence>
          <xsd:element name="documentManagement">
            <xsd:complexType>
              <xsd:all>
                <xsd:element ref="ns2:Buch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7902-37d2-4639-9471-585c35cc4dbd" elementFormDefault="qualified">
    <xsd:import namespace="http://schemas.microsoft.com/office/2006/documentManagement/types"/>
    <xsd:import namespace="http://schemas.microsoft.com/office/infopath/2007/PartnerControls"/>
    <xsd:element name="Buch" ma:index="4" ma:displayName="Buch" ma:default="Beschluss" ma:description="wird in das ausgesuchte Buch eingefügt" ma:format="Dropdown" ma:internalName="Buch" ma:readOnly="false">
      <xsd:simpleType>
        <xsd:restriction base="dms:Choice">
          <xsd:enumeration value="Beschluss"/>
          <xsd:enumeration value="Technische Kriterien"/>
          <xsd:enumeration value="Bericht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6e3e18-0ecf-4f24-86ca-29d93eabb864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10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Inhaltstyp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2249D58-726C-4030-8D4A-146E3FA71812}">
  <ds:schemaRefs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www.w3.org/XML/1998/namespace"/>
    <ds:schemaRef ds:uri="2c6e3e18-0ecf-4f24-86ca-29d93eabb864"/>
    <ds:schemaRef ds:uri="http://schemas.microsoft.com/office/2006/documentManagement/types"/>
    <ds:schemaRef ds:uri="http://schemas.microsoft.com/office/infopath/2007/PartnerControls"/>
    <ds:schemaRef ds:uri="b2d97902-37d2-4639-9471-585c35cc4dbd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3DDE926B-8DDE-455D-866E-DE3EC05D9E4D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FEE9D33E-59B7-4AEE-B304-C6863451F3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d97902-37d2-4639-9471-585c35cc4dbd"/>
    <ds:schemaRef ds:uri="2c6e3e18-0ecf-4f24-86ca-29d93eabb86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2AB42D98-F68A-43D6-A3C3-A303E270C00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2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7</vt:i4>
      </vt:variant>
    </vt:vector>
  </HeadingPairs>
  <TitlesOfParts>
    <vt:vector size="12" baseType="lpstr">
      <vt:lpstr>pdc2018</vt:lpstr>
      <vt:lpstr>CE statale</vt:lpstr>
      <vt:lpstr>G.u.V.Rechnung Staat</vt:lpstr>
      <vt:lpstr>Anlage A10 - Finanzierungsübers</vt:lpstr>
      <vt:lpstr>Allegato 1) dbase</vt:lpstr>
      <vt:lpstr>'Allegato 1) dbase'!Area_stampa</vt:lpstr>
      <vt:lpstr>'CE statale'!Area_stampa</vt:lpstr>
      <vt:lpstr>'G.u.V.Rechnung Staat'!Area_stampa</vt:lpstr>
      <vt:lpstr>'pdc2018'!Area_stampa</vt:lpstr>
      <vt:lpstr>'CE statale'!Titoli_stampa</vt:lpstr>
      <vt:lpstr>'G.u.V.Rechnung Staat'!Titoli_stampa</vt:lpstr>
      <vt:lpstr>'pdc2018'!Titoli_stampa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ARMIN MICK</dc:creator>
  <cp:lastModifiedBy>Mick rag. Armin</cp:lastModifiedBy>
  <cp:lastPrinted>2017-12-18T07:50:21Z</cp:lastPrinted>
  <dcterms:created xsi:type="dcterms:W3CDTF">2013-11-12T12:20:18Z</dcterms:created>
  <dcterms:modified xsi:type="dcterms:W3CDTF">2017-12-18T07:53:14Z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0x0101009E740313637BF749A243F4226ACA9703</vt:lpwstr>
  </property>
  <property fmtid="{D5CDD505-2E9C-101B-9397-08002B2CF9AE}" pid="3" name="_dlc_DocId">
    <vt:lpwstr>EV3XTJTMS33K-8-1</vt:lpwstr>
  </property>
  <property fmtid="{D5CDD505-2E9C-101B-9397-08002B2CF9AE}" pid="4" name="_dlc_DocIdItemGuid">
    <vt:lpwstr>6ba99f10-7b37-4aee-b3e9-d60ab9711667</vt:lpwstr>
  </property>
  <property fmtid="{D5CDD505-2E9C-101B-9397-08002B2CF9AE}" pid="5" name="_dlc_DocIdUrl">
    <vt:lpwstr>http://spointas-asb.asb.sabes.it:81/workgroups/economics-finances/_layouts/15/DocIdRedir.aspx?ID=EV3XTJTMS33K-8-1, EV3XTJTMS33K-8-1</vt:lpwstr>
  </property>
</Properties>
</file>